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TA\Kování\Osobní\Stuchlík\Hettich\"/>
    </mc:Choice>
  </mc:AlternateContent>
  <bookViews>
    <workbookView xWindow="0" yWindow="0" windowWidth="23040" windowHeight="9108"/>
  </bookViews>
  <sheets>
    <sheet name="Konfigurátor" sheetId="2" r:id="rId1"/>
    <sheet name="dekory" sheetId="3" r:id="rId2"/>
    <sheet name="výroba" sheetId="1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5" i="1"/>
  <c r="G9" i="1"/>
  <c r="G5" i="1"/>
  <c r="Q9" i="1"/>
  <c r="Q5" i="1"/>
  <c r="O9" i="1"/>
  <c r="O5" i="1"/>
  <c r="M9" i="1"/>
  <c r="M5" i="1"/>
  <c r="AO7" i="1" s="1"/>
  <c r="K9" i="1"/>
  <c r="AI15" i="1" s="1"/>
  <c r="K5" i="1"/>
  <c r="AH15" i="1" s="1"/>
  <c r="I11" i="1" l="1"/>
  <c r="I7" i="1"/>
  <c r="AI7" i="1"/>
  <c r="AI11" i="1"/>
  <c r="AI18" i="1" s="1"/>
  <c r="AO12" i="1" s="1"/>
  <c r="AH7" i="1"/>
  <c r="AO11" i="1" s="1"/>
  <c r="AH11" i="1"/>
  <c r="AH18" i="1" s="1"/>
  <c r="AV16" i="2"/>
  <c r="AV15" i="2"/>
  <c r="AU20" i="2"/>
  <c r="AV37" i="2"/>
  <c r="AV36" i="2"/>
  <c r="AV35" i="2"/>
  <c r="AV34" i="2"/>
  <c r="AV33" i="2"/>
  <c r="AV29" i="2"/>
  <c r="AV30" i="2"/>
  <c r="AV31" i="2"/>
  <c r="AV32" i="2"/>
  <c r="AV28" i="2"/>
  <c r="AP37" i="2"/>
  <c r="AP36" i="2"/>
  <c r="AP35" i="2"/>
  <c r="AP34" i="2"/>
  <c r="AP33" i="2"/>
  <c r="AP29" i="2"/>
  <c r="AP30" i="2"/>
  <c r="AP31" i="2"/>
  <c r="AP32" i="2"/>
  <c r="AP28" i="2"/>
  <c r="AV22" i="2"/>
  <c r="AV21" i="2"/>
  <c r="AQ22" i="2"/>
  <c r="AQ21" i="2"/>
  <c r="AV14" i="2"/>
  <c r="AV13" i="2"/>
  <c r="AU14" i="2"/>
  <c r="AU15" i="2"/>
  <c r="AU16" i="2"/>
  <c r="AU17" i="2"/>
  <c r="AU18" i="2"/>
  <c r="AU19" i="2"/>
  <c r="AU13" i="2"/>
  <c r="AW11" i="2" s="1"/>
  <c r="I17" i="2" s="1"/>
  <c r="AQ16" i="2"/>
  <c r="AQ15" i="2"/>
  <c r="AQ14" i="2"/>
  <c r="AQ13" i="2"/>
  <c r="AP20" i="2"/>
  <c r="AP14" i="2"/>
  <c r="AP15" i="2"/>
  <c r="AP16" i="2"/>
  <c r="AP17" i="2"/>
  <c r="AP18" i="2"/>
  <c r="AP19" i="2"/>
  <c r="AP13" i="2"/>
  <c r="AW14" i="2" l="1"/>
  <c r="I23" i="2" s="1"/>
  <c r="K11" i="1"/>
  <c r="K7" i="1"/>
  <c r="AK15" i="2"/>
  <c r="E21" i="2" s="1"/>
  <c r="AW12" i="2"/>
  <c r="I19" i="2" s="1"/>
  <c r="AW13" i="2"/>
  <c r="I21" i="2" s="1"/>
  <c r="AK16" i="2"/>
  <c r="E23" i="2" s="1"/>
  <c r="AK14" i="2"/>
  <c r="E19" i="2" s="1"/>
  <c r="AK13" i="2"/>
  <c r="E17" i="2" s="1"/>
</calcChain>
</file>

<file path=xl/sharedStrings.xml><?xml version="1.0" encoding="utf-8"?>
<sst xmlns="http://schemas.openxmlformats.org/spreadsheetml/2006/main" count="141" uniqueCount="61">
  <si>
    <t>E</t>
  </si>
  <si>
    <t>F</t>
  </si>
  <si>
    <t>výška</t>
  </si>
  <si>
    <t>94/186</t>
  </si>
  <si>
    <t>94/218</t>
  </si>
  <si>
    <t>126/218</t>
  </si>
  <si>
    <t>126/250</t>
  </si>
  <si>
    <t>70/144</t>
  </si>
  <si>
    <t>70/176</t>
  </si>
  <si>
    <t>Rádius 45°</t>
  </si>
  <si>
    <t>Typ zásuvky:</t>
  </si>
  <si>
    <t>Typ nadstavby:</t>
  </si>
  <si>
    <t>Rozměry přířezů DesignSide pro InnoTech Atira</t>
  </si>
  <si>
    <t>Výška zásuvky (kování):</t>
  </si>
  <si>
    <t>Délka výsuvu:</t>
  </si>
  <si>
    <t>Design výplně:</t>
  </si>
  <si>
    <t>1.</t>
  </si>
  <si>
    <t>2.</t>
  </si>
  <si>
    <t>ArciTech</t>
  </si>
  <si>
    <t>Atira</t>
  </si>
  <si>
    <t>délka</t>
  </si>
  <si>
    <t>DesignSide</t>
  </si>
  <si>
    <t>TopSide</t>
  </si>
  <si>
    <t>typ</t>
  </si>
  <si>
    <t>Z0002</t>
  </si>
  <si>
    <t>Z0003</t>
  </si>
  <si>
    <t>Z0004</t>
  </si>
  <si>
    <t>Z0005</t>
  </si>
  <si>
    <t>Z0008</t>
  </si>
  <si>
    <t>Z0009</t>
  </si>
  <si>
    <t>Z0024</t>
  </si>
  <si>
    <t>Z0025A</t>
  </si>
  <si>
    <t>Z0027</t>
  </si>
  <si>
    <t>D0026</t>
  </si>
  <si>
    <t>Z0001</t>
  </si>
  <si>
    <t>Z0010</t>
  </si>
  <si>
    <t>Z0015</t>
  </si>
  <si>
    <t>Z0030</t>
  </si>
  <si>
    <t>Z0025</t>
  </si>
  <si>
    <t>design</t>
  </si>
  <si>
    <t>klikni zde pro výběr Dekorů</t>
  </si>
  <si>
    <t>Tloušťka 4/5 mm</t>
  </si>
  <si>
    <t>Tloušťka 6 mm</t>
  </si>
  <si>
    <t>Formulář pro objednání přířezů k zvýšeným bočnicím DesignSide a TopSide pro ArciTech a Atira</t>
  </si>
  <si>
    <t>Na rekalamce při chybně vyplněném formulaři nebudeme brát zřetel.</t>
  </si>
  <si>
    <t>ověření 1</t>
  </si>
  <si>
    <t>Červené X vedle vyplněné buňky varuje v případě chybně vyplněné hodnoty.</t>
  </si>
  <si>
    <t>ověření 2</t>
  </si>
  <si>
    <t>Výroba:</t>
  </si>
  <si>
    <t>model</t>
  </si>
  <si>
    <t>dekor</t>
  </si>
  <si>
    <t>délka E</t>
  </si>
  <si>
    <t>výška F</t>
  </si>
  <si>
    <t>počet (pár)</t>
  </si>
  <si>
    <t>Množství (pár):</t>
  </si>
  <si>
    <t>Rozměry přířezů DesignSide pro Arcitech a TopSide pro Atira</t>
  </si>
  <si>
    <t>pomůcka Atira:</t>
  </si>
  <si>
    <t>výška F 1.:</t>
  </si>
  <si>
    <t>výška F 2.:</t>
  </si>
  <si>
    <t>horní hrana leštěná, radius 1</t>
  </si>
  <si>
    <t>POZOR: počet, tvar a barevný odstín vlisovaných materiálů se může podle šarže lišit!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</si>
</sst>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rgb="FF337AB7"/>
      <name val="Microsoft YaHei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0" xfId="0" applyFont="1" applyAlignment="1">
      <alignment vertical="center"/>
    </xf>
    <xf numFmtId="0" fontId="4" fillId="0" borderId="0" xfId="0" applyFont="1"/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0" fillId="2" borderId="0" xfId="0" applyFill="1" applyAlignment="1" applyProtection="1">
      <alignment horizontal="right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/>
      <protection locked="0" hidden="1"/>
    </xf>
    <xf numFmtId="0" fontId="1" fillId="0" borderId="1" xfId="0" applyFont="1" applyFill="1" applyBorder="1" applyAlignment="1" applyProtection="1">
      <alignment horizontal="center"/>
      <protection locked="0" hidden="1"/>
    </xf>
    <xf numFmtId="0" fontId="5" fillId="0" borderId="1" xfId="0" applyFont="1" applyFill="1" applyBorder="1" applyAlignment="1" applyProtection="1">
      <alignment horizontal="center"/>
      <protection locked="0" hidden="1"/>
    </xf>
    <xf numFmtId="9" fontId="0" fillId="0" borderId="0" xfId="2" applyFont="1"/>
    <xf numFmtId="0" fontId="0" fillId="3" borderId="0" xfId="0" applyFill="1"/>
    <xf numFmtId="0" fontId="4" fillId="3" borderId="0" xfId="0" applyFont="1" applyFill="1"/>
    <xf numFmtId="0" fontId="7" fillId="2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/>
      <protection hidden="1"/>
    </xf>
    <xf numFmtId="0" fontId="3" fillId="0" borderId="0" xfId="1" applyAlignment="1" applyProtection="1">
      <alignment horizontal="right"/>
      <protection hidden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/>
    <xf numFmtId="0" fontId="0" fillId="0" borderId="0" xfId="0" applyBorder="1"/>
    <xf numFmtId="0" fontId="0" fillId="0" borderId="0" xfId="0" applyBorder="1" applyAlignment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/>
    <xf numFmtId="0" fontId="0" fillId="0" borderId="0" xfId="0" applyFill="1" applyProtection="1"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10" fillId="0" borderId="0" xfId="0" applyFont="1" applyFill="1" applyAlignment="1" applyProtection="1">
      <alignment horizontal="center"/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left" vertical="center"/>
      <protection hidden="1"/>
    </xf>
    <xf numFmtId="0" fontId="9" fillId="0" borderId="0" xfId="0" applyFont="1"/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13" Type="http://schemas.openxmlformats.org/officeDocument/2006/relationships/image" Target="../media/image16.jpeg"/><Relationship Id="rId3" Type="http://schemas.openxmlformats.org/officeDocument/2006/relationships/image" Target="../media/image6.jpeg"/><Relationship Id="rId7" Type="http://schemas.openxmlformats.org/officeDocument/2006/relationships/image" Target="../media/image10.jpeg"/><Relationship Id="rId12" Type="http://schemas.openxmlformats.org/officeDocument/2006/relationships/image" Target="../media/image15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6" Type="http://schemas.openxmlformats.org/officeDocument/2006/relationships/image" Target="../media/image9.jpeg"/><Relationship Id="rId11" Type="http://schemas.openxmlformats.org/officeDocument/2006/relationships/image" Target="../media/image14.jpeg"/><Relationship Id="rId5" Type="http://schemas.openxmlformats.org/officeDocument/2006/relationships/image" Target="../media/image8.jpeg"/><Relationship Id="rId15" Type="http://schemas.openxmlformats.org/officeDocument/2006/relationships/image" Target="../media/image18.jpeg"/><Relationship Id="rId10" Type="http://schemas.openxmlformats.org/officeDocument/2006/relationships/image" Target="../media/image13.jpeg"/><Relationship Id="rId4" Type="http://schemas.openxmlformats.org/officeDocument/2006/relationships/image" Target="../media/image7.jpeg"/><Relationship Id="rId9" Type="http://schemas.openxmlformats.org/officeDocument/2006/relationships/image" Target="../media/image12.jpeg"/><Relationship Id="rId14" Type="http://schemas.openxmlformats.org/officeDocument/2006/relationships/image" Target="../media/image1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0</xdr:row>
      <xdr:rowOff>152400</xdr:rowOff>
    </xdr:from>
    <xdr:to>
      <xdr:col>9</xdr:col>
      <xdr:colOff>273195</xdr:colOff>
      <xdr:row>9</xdr:row>
      <xdr:rowOff>30480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977AB-A1FD-455A-B065-5CD49245C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152400"/>
          <a:ext cx="5310015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594360</xdr:colOff>
      <xdr:row>42</xdr:row>
      <xdr:rowOff>83820</xdr:rowOff>
    </xdr:from>
    <xdr:to>
      <xdr:col>8</xdr:col>
      <xdr:colOff>26091</xdr:colOff>
      <xdr:row>49</xdr:row>
      <xdr:rowOff>70327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9B45B218-8F8C-4932-AA16-CB126BD41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360" y="7764780"/>
          <a:ext cx="4628571" cy="12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1143000</xdr:colOff>
      <xdr:row>31</xdr:row>
      <xdr:rowOff>15239</xdr:rowOff>
    </xdr:from>
    <xdr:to>
      <xdr:col>5</xdr:col>
      <xdr:colOff>1200413</xdr:colOff>
      <xdr:row>39</xdr:row>
      <xdr:rowOff>83820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575085A-904B-4783-862E-A18D0DFE5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52600" y="5684519"/>
          <a:ext cx="2450093" cy="15316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</xdr:colOff>
      <xdr:row>4</xdr:row>
      <xdr:rowOff>99060</xdr:rowOff>
    </xdr:from>
    <xdr:to>
      <xdr:col>4</xdr:col>
      <xdr:colOff>388620</xdr:colOff>
      <xdr:row>14</xdr:row>
      <xdr:rowOff>68580</xdr:rowOff>
    </xdr:to>
    <xdr:pic>
      <xdr:nvPicPr>
        <xdr:cNvPr id="3" name="Obrázek 2" descr="Akrylátové sklo Z-0001">
          <a:extLst>
            <a:ext uri="{FF2B5EF4-FFF2-40B4-BE49-F238E27FC236}">
              <a16:creationId xmlns:a16="http://schemas.microsoft.com/office/drawing/2014/main" id="{8B101817-A5D5-413C-BA0C-94D429B0C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464820"/>
          <a:ext cx="2004060" cy="181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220980</xdr:colOff>
      <xdr:row>4</xdr:row>
      <xdr:rowOff>106680</xdr:rowOff>
    </xdr:from>
    <xdr:to>
      <xdr:col>9</xdr:col>
      <xdr:colOff>396240</xdr:colOff>
      <xdr:row>14</xdr:row>
      <xdr:rowOff>76200</xdr:rowOff>
    </xdr:to>
    <xdr:pic>
      <xdr:nvPicPr>
        <xdr:cNvPr id="9" name="Obrázek 8" descr="Akrylátové sklo Z-0010">
          <a:extLst>
            <a:ext uri="{FF2B5EF4-FFF2-40B4-BE49-F238E27FC236}">
              <a16:creationId xmlns:a16="http://schemas.microsoft.com/office/drawing/2014/main" id="{C9161F15-094D-4CD8-B557-73061C6D8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838200"/>
          <a:ext cx="2004060" cy="181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213360</xdr:colOff>
      <xdr:row>4</xdr:row>
      <xdr:rowOff>106680</xdr:rowOff>
    </xdr:from>
    <xdr:to>
      <xdr:col>14</xdr:col>
      <xdr:colOff>388620</xdr:colOff>
      <xdr:row>14</xdr:row>
      <xdr:rowOff>76200</xdr:rowOff>
    </xdr:to>
    <xdr:pic>
      <xdr:nvPicPr>
        <xdr:cNvPr id="10" name="Obrázek 9" descr="Akrylátové sklo Z-0015">
          <a:extLst>
            <a:ext uri="{FF2B5EF4-FFF2-40B4-BE49-F238E27FC236}">
              <a16:creationId xmlns:a16="http://schemas.microsoft.com/office/drawing/2014/main" id="{445B6205-99FC-412C-8B4E-9A883368C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838200"/>
          <a:ext cx="2004060" cy="181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236220</xdr:colOff>
      <xdr:row>17</xdr:row>
      <xdr:rowOff>121920</xdr:rowOff>
    </xdr:from>
    <xdr:to>
      <xdr:col>4</xdr:col>
      <xdr:colOff>411480</xdr:colOff>
      <xdr:row>27</xdr:row>
      <xdr:rowOff>68580</xdr:rowOff>
    </xdr:to>
    <xdr:pic>
      <xdr:nvPicPr>
        <xdr:cNvPr id="11" name="Obrázek 10" descr="Akrylátové sklo Z-0025">
          <a:extLst>
            <a:ext uri="{FF2B5EF4-FFF2-40B4-BE49-F238E27FC236}">
              <a16:creationId xmlns:a16="http://schemas.microsoft.com/office/drawing/2014/main" id="{A111EE79-E183-4F07-8B9F-376FE51D4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" y="3246120"/>
          <a:ext cx="2004060" cy="181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228600</xdr:colOff>
      <xdr:row>17</xdr:row>
      <xdr:rowOff>106680</xdr:rowOff>
    </xdr:from>
    <xdr:to>
      <xdr:col>14</xdr:col>
      <xdr:colOff>403860</xdr:colOff>
      <xdr:row>27</xdr:row>
      <xdr:rowOff>53340</xdr:rowOff>
    </xdr:to>
    <xdr:pic>
      <xdr:nvPicPr>
        <xdr:cNvPr id="12" name="Obrázek 11" descr="Akrylátové sklo Z-0030">
          <a:extLst>
            <a:ext uri="{FF2B5EF4-FFF2-40B4-BE49-F238E27FC236}">
              <a16:creationId xmlns:a16="http://schemas.microsoft.com/office/drawing/2014/main" id="{7D87E85E-EA62-45CB-A236-B4B956D12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5040" y="3230880"/>
          <a:ext cx="2004060" cy="181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213360</xdr:colOff>
      <xdr:row>4</xdr:row>
      <xdr:rowOff>106680</xdr:rowOff>
    </xdr:from>
    <xdr:to>
      <xdr:col>19</xdr:col>
      <xdr:colOff>388620</xdr:colOff>
      <xdr:row>14</xdr:row>
      <xdr:rowOff>76200</xdr:rowOff>
    </xdr:to>
    <xdr:pic>
      <xdr:nvPicPr>
        <xdr:cNvPr id="23" name="Obrázek 22" descr="Akrylátové sklo Z-0002">
          <a:extLst>
            <a:ext uri="{FF2B5EF4-FFF2-40B4-BE49-F238E27FC236}">
              <a16:creationId xmlns:a16="http://schemas.microsoft.com/office/drawing/2014/main" id="{C3D8875A-5D4F-4F6F-88BB-ECCF2749A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3960" y="838200"/>
          <a:ext cx="2004060" cy="181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220980</xdr:colOff>
      <xdr:row>4</xdr:row>
      <xdr:rowOff>106680</xdr:rowOff>
    </xdr:from>
    <xdr:to>
      <xdr:col>24</xdr:col>
      <xdr:colOff>396240</xdr:colOff>
      <xdr:row>14</xdr:row>
      <xdr:rowOff>76200</xdr:rowOff>
    </xdr:to>
    <xdr:pic>
      <xdr:nvPicPr>
        <xdr:cNvPr id="24" name="Obrázek 23" descr="Akrylátové sklo Z-0003">
          <a:extLst>
            <a:ext uri="{FF2B5EF4-FFF2-40B4-BE49-F238E27FC236}">
              <a16:creationId xmlns:a16="http://schemas.microsoft.com/office/drawing/2014/main" id="{E39A898F-BC32-4667-B817-E47F419C6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838200"/>
          <a:ext cx="2004060" cy="181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220980</xdr:colOff>
      <xdr:row>4</xdr:row>
      <xdr:rowOff>99060</xdr:rowOff>
    </xdr:from>
    <xdr:to>
      <xdr:col>29</xdr:col>
      <xdr:colOff>396240</xdr:colOff>
      <xdr:row>14</xdr:row>
      <xdr:rowOff>68580</xdr:rowOff>
    </xdr:to>
    <xdr:pic>
      <xdr:nvPicPr>
        <xdr:cNvPr id="25" name="Obrázek 24" descr="Akrylátové sklo Z-0004">
          <a:extLst>
            <a:ext uri="{FF2B5EF4-FFF2-40B4-BE49-F238E27FC236}">
              <a16:creationId xmlns:a16="http://schemas.microsoft.com/office/drawing/2014/main" id="{ED1AA0CC-7D5A-402A-85E3-A426127F9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8420" y="830580"/>
          <a:ext cx="2004060" cy="181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243840</xdr:colOff>
      <xdr:row>17</xdr:row>
      <xdr:rowOff>114300</xdr:rowOff>
    </xdr:from>
    <xdr:to>
      <xdr:col>19</xdr:col>
      <xdr:colOff>419100</xdr:colOff>
      <xdr:row>27</xdr:row>
      <xdr:rowOff>60960</xdr:rowOff>
    </xdr:to>
    <xdr:pic>
      <xdr:nvPicPr>
        <xdr:cNvPr id="26" name="Obrázek 25" descr="Akrylátové sklo Z-0005">
          <a:extLst>
            <a:ext uri="{FF2B5EF4-FFF2-40B4-BE49-F238E27FC236}">
              <a16:creationId xmlns:a16="http://schemas.microsoft.com/office/drawing/2014/main" id="{CB533BFC-71D0-4538-AD1D-78A976A65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4440" y="3246120"/>
          <a:ext cx="2004060" cy="181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228600</xdr:colOff>
      <xdr:row>17</xdr:row>
      <xdr:rowOff>114300</xdr:rowOff>
    </xdr:from>
    <xdr:to>
      <xdr:col>24</xdr:col>
      <xdr:colOff>403860</xdr:colOff>
      <xdr:row>27</xdr:row>
      <xdr:rowOff>60960</xdr:rowOff>
    </xdr:to>
    <xdr:pic>
      <xdr:nvPicPr>
        <xdr:cNvPr id="27" name="Obrázek 26" descr="Akrylátové sklo Z-0008">
          <a:extLst>
            <a:ext uri="{FF2B5EF4-FFF2-40B4-BE49-F238E27FC236}">
              <a16:creationId xmlns:a16="http://schemas.microsoft.com/office/drawing/2014/main" id="{A469F5F1-1161-449D-AEB8-0BE6330B2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7620" y="3246120"/>
          <a:ext cx="2004060" cy="181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220980</xdr:colOff>
      <xdr:row>17</xdr:row>
      <xdr:rowOff>129540</xdr:rowOff>
    </xdr:from>
    <xdr:to>
      <xdr:col>29</xdr:col>
      <xdr:colOff>396240</xdr:colOff>
      <xdr:row>27</xdr:row>
      <xdr:rowOff>76200</xdr:rowOff>
    </xdr:to>
    <xdr:pic>
      <xdr:nvPicPr>
        <xdr:cNvPr id="28" name="Obrázek 27" descr="Akrylátové sklo Z-0009">
          <a:extLst>
            <a:ext uri="{FF2B5EF4-FFF2-40B4-BE49-F238E27FC236}">
              <a16:creationId xmlns:a16="http://schemas.microsoft.com/office/drawing/2014/main" id="{16F07798-BB63-4868-B7EC-A6A261573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8420" y="3261360"/>
          <a:ext cx="2004060" cy="181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220980</xdr:colOff>
      <xdr:row>30</xdr:row>
      <xdr:rowOff>106680</xdr:rowOff>
    </xdr:from>
    <xdr:to>
      <xdr:col>19</xdr:col>
      <xdr:colOff>396240</xdr:colOff>
      <xdr:row>40</xdr:row>
      <xdr:rowOff>83820</xdr:rowOff>
    </xdr:to>
    <xdr:pic>
      <xdr:nvPicPr>
        <xdr:cNvPr id="29" name="Obrázek 28" descr="Akrylátové sklo Z-0024">
          <a:extLst>
            <a:ext uri="{FF2B5EF4-FFF2-40B4-BE49-F238E27FC236}">
              <a16:creationId xmlns:a16="http://schemas.microsoft.com/office/drawing/2014/main" id="{C8DB2617-65DC-4642-949C-48B729E59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1580" y="5654040"/>
          <a:ext cx="2004060" cy="181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220980</xdr:colOff>
      <xdr:row>30</xdr:row>
      <xdr:rowOff>106680</xdr:rowOff>
    </xdr:from>
    <xdr:to>
      <xdr:col>24</xdr:col>
      <xdr:colOff>396240</xdr:colOff>
      <xdr:row>40</xdr:row>
      <xdr:rowOff>83820</xdr:rowOff>
    </xdr:to>
    <xdr:pic>
      <xdr:nvPicPr>
        <xdr:cNvPr id="30" name="Obrázek 29" descr="Akrylátové sklo Z-0025A">
          <a:extLst>
            <a:ext uri="{FF2B5EF4-FFF2-40B4-BE49-F238E27FC236}">
              <a16:creationId xmlns:a16="http://schemas.microsoft.com/office/drawing/2014/main" id="{ED23C6BB-04C4-40B5-ABCA-756B66A40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5654040"/>
          <a:ext cx="2004060" cy="181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220980</xdr:colOff>
      <xdr:row>30</xdr:row>
      <xdr:rowOff>106680</xdr:rowOff>
    </xdr:from>
    <xdr:to>
      <xdr:col>29</xdr:col>
      <xdr:colOff>396240</xdr:colOff>
      <xdr:row>40</xdr:row>
      <xdr:rowOff>83820</xdr:rowOff>
    </xdr:to>
    <xdr:pic>
      <xdr:nvPicPr>
        <xdr:cNvPr id="31" name="Obrázek 30" descr="Akrylátové sklo Z-0027">
          <a:extLst>
            <a:ext uri="{FF2B5EF4-FFF2-40B4-BE49-F238E27FC236}">
              <a16:creationId xmlns:a16="http://schemas.microsoft.com/office/drawing/2014/main" id="{F21695BB-2A6F-4ADF-8CD2-B5590ED87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8420" y="5654040"/>
          <a:ext cx="2004060" cy="181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236220</xdr:colOff>
      <xdr:row>43</xdr:row>
      <xdr:rowOff>114300</xdr:rowOff>
    </xdr:from>
    <xdr:to>
      <xdr:col>24</xdr:col>
      <xdr:colOff>411480</xdr:colOff>
      <xdr:row>53</xdr:row>
      <xdr:rowOff>83820</xdr:rowOff>
    </xdr:to>
    <xdr:pic>
      <xdr:nvPicPr>
        <xdr:cNvPr id="32" name="Obrázek 31" descr="Akrylátové sklo D-0026">
          <a:extLst>
            <a:ext uri="{FF2B5EF4-FFF2-40B4-BE49-F238E27FC236}">
              <a16:creationId xmlns:a16="http://schemas.microsoft.com/office/drawing/2014/main" id="{243EA284-B575-411B-B04E-EAA31D8B0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5240" y="8046720"/>
          <a:ext cx="2004060" cy="181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198120</xdr:colOff>
      <xdr:row>30</xdr:row>
      <xdr:rowOff>7620</xdr:rowOff>
    </xdr:from>
    <xdr:to>
      <xdr:col>4</xdr:col>
      <xdr:colOff>480060</xdr:colOff>
      <xdr:row>31</xdr:row>
      <xdr:rowOff>106680</xdr:rowOff>
    </xdr:to>
    <xdr:sp macro="" textlink="">
      <xdr:nvSpPr>
        <xdr:cNvPr id="2" name="Ovál 1">
          <a:extLst>
            <a:ext uri="{FF2B5EF4-FFF2-40B4-BE49-F238E27FC236}">
              <a16:creationId xmlns:a16="http://schemas.microsoft.com/office/drawing/2014/main" id="{170332AE-B987-41CC-A750-DD015C9180F2}"/>
            </a:ext>
          </a:extLst>
        </xdr:cNvPr>
        <xdr:cNvSpPr/>
      </xdr:nvSpPr>
      <xdr:spPr>
        <a:xfrm>
          <a:off x="1104900" y="3436620"/>
          <a:ext cx="281940" cy="281940"/>
        </a:xfrm>
        <a:prstGeom prst="ellipse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16</xdr:col>
      <xdr:colOff>152400</xdr:colOff>
      <xdr:row>30</xdr:row>
      <xdr:rowOff>0</xdr:rowOff>
    </xdr:from>
    <xdr:to>
      <xdr:col>16</xdr:col>
      <xdr:colOff>434340</xdr:colOff>
      <xdr:row>31</xdr:row>
      <xdr:rowOff>99060</xdr:rowOff>
    </xdr:to>
    <xdr:sp macro="" textlink="">
      <xdr:nvSpPr>
        <xdr:cNvPr id="3" name="Ovál 2">
          <a:extLst>
            <a:ext uri="{FF2B5EF4-FFF2-40B4-BE49-F238E27FC236}">
              <a16:creationId xmlns:a16="http://schemas.microsoft.com/office/drawing/2014/main" id="{636E0D7D-FD17-4F84-9C20-C8EFE523F258}"/>
            </a:ext>
          </a:extLst>
        </xdr:cNvPr>
        <xdr:cNvSpPr/>
      </xdr:nvSpPr>
      <xdr:spPr>
        <a:xfrm>
          <a:off x="7155180" y="3429000"/>
          <a:ext cx="281940" cy="281940"/>
        </a:xfrm>
        <a:prstGeom prst="ellipse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4</xdr:col>
      <xdr:colOff>461632</xdr:colOff>
      <xdr:row>31</xdr:row>
      <xdr:rowOff>4432</xdr:rowOff>
    </xdr:from>
    <xdr:to>
      <xdr:col>5</xdr:col>
      <xdr:colOff>152400</xdr:colOff>
      <xdr:row>31</xdr:row>
      <xdr:rowOff>129540</xdr:rowOff>
    </xdr:to>
    <xdr:cxnSp macro="">
      <xdr:nvCxnSpPr>
        <xdr:cNvPr id="5" name="Přímá spojnice se šipkou 4">
          <a:extLst>
            <a:ext uri="{FF2B5EF4-FFF2-40B4-BE49-F238E27FC236}">
              <a16:creationId xmlns:a16="http://schemas.microsoft.com/office/drawing/2014/main" id="{1DACD26C-67E9-4B17-990B-540141419DD9}"/>
            </a:ext>
          </a:extLst>
        </xdr:cNvPr>
        <xdr:cNvCxnSpPr/>
      </xdr:nvCxnSpPr>
      <xdr:spPr>
        <a:xfrm flipH="1" flipV="1">
          <a:off x="1604632" y="3616312"/>
          <a:ext cx="300368" cy="12510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137160</xdr:colOff>
      <xdr:row>30</xdr:row>
      <xdr:rowOff>83820</xdr:rowOff>
    </xdr:from>
    <xdr:ext cx="775597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C88768A3-70D9-4A08-A72F-02E4AF713040}"/>
            </a:ext>
          </a:extLst>
        </xdr:cNvPr>
        <xdr:cNvSpPr txBox="1"/>
      </xdr:nvSpPr>
      <xdr:spPr>
        <a:xfrm>
          <a:off x="1889760" y="3512820"/>
          <a:ext cx="77559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100"/>
            <a:t>pr. 10 mm</a:t>
          </a:r>
        </a:p>
      </xdr:txBody>
    </xdr:sp>
    <xdr:clientData/>
  </xdr:oneCellAnchor>
  <xdr:oneCellAnchor>
    <xdr:from>
      <xdr:col>13</xdr:col>
      <xdr:colOff>396240</xdr:colOff>
      <xdr:row>30</xdr:row>
      <xdr:rowOff>60960</xdr:rowOff>
    </xdr:from>
    <xdr:ext cx="775597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16C63F98-4633-4B38-8C53-2714B44F451B}"/>
            </a:ext>
          </a:extLst>
        </xdr:cNvPr>
        <xdr:cNvSpPr txBox="1"/>
      </xdr:nvSpPr>
      <xdr:spPr>
        <a:xfrm>
          <a:off x="6416040" y="3489960"/>
          <a:ext cx="77559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100"/>
            <a:t>pr. 10 mm</a:t>
          </a:r>
        </a:p>
      </xdr:txBody>
    </xdr:sp>
    <xdr:clientData/>
  </xdr:oneCellAnchor>
  <xdr:twoCellAnchor>
    <xdr:from>
      <xdr:col>2</xdr:col>
      <xdr:colOff>30480</xdr:colOff>
      <xdr:row>30</xdr:row>
      <xdr:rowOff>152400</xdr:rowOff>
    </xdr:from>
    <xdr:to>
      <xdr:col>5</xdr:col>
      <xdr:colOff>7620</xdr:colOff>
      <xdr:row>30</xdr:row>
      <xdr:rowOff>152400</xdr:rowOff>
    </xdr:to>
    <xdr:cxnSp macro="">
      <xdr:nvCxnSpPr>
        <xdr:cNvPr id="11" name="Přímá spojnice 10">
          <a:extLst>
            <a:ext uri="{FF2B5EF4-FFF2-40B4-BE49-F238E27FC236}">
              <a16:creationId xmlns:a16="http://schemas.microsoft.com/office/drawing/2014/main" id="{DCF4C987-E0EE-45F1-BEE0-B2D0C1CF151D}"/>
            </a:ext>
          </a:extLst>
        </xdr:cNvPr>
        <xdr:cNvCxnSpPr/>
      </xdr:nvCxnSpPr>
      <xdr:spPr>
        <a:xfrm flipH="1">
          <a:off x="640080" y="3581400"/>
          <a:ext cx="883920" cy="0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335280</xdr:colOff>
      <xdr:row>27</xdr:row>
      <xdr:rowOff>83820</xdr:rowOff>
    </xdr:from>
    <xdr:to>
      <xdr:col>4</xdr:col>
      <xdr:colOff>335280</xdr:colOff>
      <xdr:row>32</xdr:row>
      <xdr:rowOff>53340</xdr:rowOff>
    </xdr:to>
    <xdr:cxnSp macro="">
      <xdr:nvCxnSpPr>
        <xdr:cNvPr id="14" name="Přímá spojnice 13">
          <a:extLst>
            <a:ext uri="{FF2B5EF4-FFF2-40B4-BE49-F238E27FC236}">
              <a16:creationId xmlns:a16="http://schemas.microsoft.com/office/drawing/2014/main" id="{0A4A98DA-5A4D-4679-B33E-1EBA3D31BAA0}"/>
            </a:ext>
          </a:extLst>
        </xdr:cNvPr>
        <xdr:cNvCxnSpPr/>
      </xdr:nvCxnSpPr>
      <xdr:spPr>
        <a:xfrm rot="5400000" flipH="1">
          <a:off x="1036320" y="3589020"/>
          <a:ext cx="883920" cy="0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60960</xdr:colOff>
      <xdr:row>28</xdr:row>
      <xdr:rowOff>167640</xdr:rowOff>
    </xdr:from>
    <xdr:to>
      <xdr:col>2</xdr:col>
      <xdr:colOff>60960</xdr:colOff>
      <xdr:row>30</xdr:row>
      <xdr:rowOff>160020</xdr:rowOff>
    </xdr:to>
    <xdr:cxnSp macro="">
      <xdr:nvCxnSpPr>
        <xdr:cNvPr id="18" name="Přímá spojnice se šipkou 17">
          <a:extLst>
            <a:ext uri="{FF2B5EF4-FFF2-40B4-BE49-F238E27FC236}">
              <a16:creationId xmlns:a16="http://schemas.microsoft.com/office/drawing/2014/main" id="{69FDA73E-C011-43EF-AE16-492D2704140F}"/>
            </a:ext>
          </a:extLst>
        </xdr:cNvPr>
        <xdr:cNvCxnSpPr/>
      </xdr:nvCxnSpPr>
      <xdr:spPr>
        <a:xfrm flipV="1">
          <a:off x="906780" y="3413760"/>
          <a:ext cx="0" cy="35814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</xdr:colOff>
      <xdr:row>29</xdr:row>
      <xdr:rowOff>0</xdr:rowOff>
    </xdr:from>
    <xdr:to>
      <xdr:col>4</xdr:col>
      <xdr:colOff>601980</xdr:colOff>
      <xdr:row>29</xdr:row>
      <xdr:rowOff>0</xdr:rowOff>
    </xdr:to>
    <xdr:cxnSp macro="">
      <xdr:nvCxnSpPr>
        <xdr:cNvPr id="19" name="Přímá spojnice 18">
          <a:extLst>
            <a:ext uri="{FF2B5EF4-FFF2-40B4-BE49-F238E27FC236}">
              <a16:creationId xmlns:a16="http://schemas.microsoft.com/office/drawing/2014/main" id="{BDF82413-C35B-4516-80F2-69E1D2427663}"/>
            </a:ext>
          </a:extLst>
        </xdr:cNvPr>
        <xdr:cNvCxnSpPr/>
      </xdr:nvCxnSpPr>
      <xdr:spPr>
        <a:xfrm flipH="1">
          <a:off x="861060" y="3246120"/>
          <a:ext cx="883920" cy="0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27</xdr:row>
      <xdr:rowOff>83820</xdr:rowOff>
    </xdr:from>
    <xdr:to>
      <xdr:col>4</xdr:col>
      <xdr:colOff>0</xdr:colOff>
      <xdr:row>32</xdr:row>
      <xdr:rowOff>53340</xdr:rowOff>
    </xdr:to>
    <xdr:cxnSp macro="">
      <xdr:nvCxnSpPr>
        <xdr:cNvPr id="20" name="Přímá spojnice 19">
          <a:extLst>
            <a:ext uri="{FF2B5EF4-FFF2-40B4-BE49-F238E27FC236}">
              <a16:creationId xmlns:a16="http://schemas.microsoft.com/office/drawing/2014/main" id="{0FAF4328-8F27-453E-908E-35C0503921CA}"/>
            </a:ext>
          </a:extLst>
        </xdr:cNvPr>
        <xdr:cNvCxnSpPr/>
      </xdr:nvCxnSpPr>
      <xdr:spPr>
        <a:xfrm rot="5400000" flipH="1">
          <a:off x="701040" y="3406140"/>
          <a:ext cx="883920" cy="0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87630</xdr:colOff>
      <xdr:row>27</xdr:row>
      <xdr:rowOff>125730</xdr:rowOff>
    </xdr:from>
    <xdr:to>
      <xdr:col>4</xdr:col>
      <xdr:colOff>339090</xdr:colOff>
      <xdr:row>27</xdr:row>
      <xdr:rowOff>125730</xdr:rowOff>
    </xdr:to>
    <xdr:cxnSp macro="">
      <xdr:nvCxnSpPr>
        <xdr:cNvPr id="25" name="Přímá spojnice se šipkou 24">
          <a:extLst>
            <a:ext uri="{FF2B5EF4-FFF2-40B4-BE49-F238E27FC236}">
              <a16:creationId xmlns:a16="http://schemas.microsoft.com/office/drawing/2014/main" id="{EC0FEAEC-6F89-4698-B540-DCAF23D673F0}"/>
            </a:ext>
          </a:extLst>
        </xdr:cNvPr>
        <xdr:cNvCxnSpPr/>
      </xdr:nvCxnSpPr>
      <xdr:spPr>
        <a:xfrm rot="16200000" flipV="1">
          <a:off x="1303020" y="3009900"/>
          <a:ext cx="0" cy="35814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454012</xdr:colOff>
      <xdr:row>30</xdr:row>
      <xdr:rowOff>179692</xdr:rowOff>
    </xdr:from>
    <xdr:to>
      <xdr:col>16</xdr:col>
      <xdr:colOff>144780</xdr:colOff>
      <xdr:row>31</xdr:row>
      <xdr:rowOff>121920</xdr:rowOff>
    </xdr:to>
    <xdr:cxnSp macro="">
      <xdr:nvCxnSpPr>
        <xdr:cNvPr id="27" name="Přímá spojnice se šipkou 26">
          <a:extLst>
            <a:ext uri="{FF2B5EF4-FFF2-40B4-BE49-F238E27FC236}">
              <a16:creationId xmlns:a16="http://schemas.microsoft.com/office/drawing/2014/main" id="{A36A0BE5-CE9D-47B9-9747-250931B95243}"/>
            </a:ext>
          </a:extLst>
        </xdr:cNvPr>
        <xdr:cNvCxnSpPr/>
      </xdr:nvCxnSpPr>
      <xdr:spPr>
        <a:xfrm flipV="1">
          <a:off x="6702412" y="3418192"/>
          <a:ext cx="300368" cy="12510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15240</xdr:colOff>
      <xdr:row>30</xdr:row>
      <xdr:rowOff>137160</xdr:rowOff>
    </xdr:from>
    <xdr:to>
      <xdr:col>17</xdr:col>
      <xdr:colOff>289560</xdr:colOff>
      <xdr:row>30</xdr:row>
      <xdr:rowOff>137160</xdr:rowOff>
    </xdr:to>
    <xdr:cxnSp macro="">
      <xdr:nvCxnSpPr>
        <xdr:cNvPr id="28" name="Přímá spojnice 27">
          <a:extLst>
            <a:ext uri="{FF2B5EF4-FFF2-40B4-BE49-F238E27FC236}">
              <a16:creationId xmlns:a16="http://schemas.microsoft.com/office/drawing/2014/main" id="{1FA8C86C-BE47-4FC8-9605-780025FC1F58}"/>
            </a:ext>
          </a:extLst>
        </xdr:cNvPr>
        <xdr:cNvCxnSpPr/>
      </xdr:nvCxnSpPr>
      <xdr:spPr>
        <a:xfrm flipH="1">
          <a:off x="7254240" y="3566160"/>
          <a:ext cx="883920" cy="0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7620</xdr:colOff>
      <xdr:row>27</xdr:row>
      <xdr:rowOff>68580</xdr:rowOff>
    </xdr:from>
    <xdr:to>
      <xdr:col>17</xdr:col>
      <xdr:colOff>7620</xdr:colOff>
      <xdr:row>32</xdr:row>
      <xdr:rowOff>38100</xdr:rowOff>
    </xdr:to>
    <xdr:cxnSp macro="">
      <xdr:nvCxnSpPr>
        <xdr:cNvPr id="29" name="Přímá spojnice 28">
          <a:extLst>
            <a:ext uri="{FF2B5EF4-FFF2-40B4-BE49-F238E27FC236}">
              <a16:creationId xmlns:a16="http://schemas.microsoft.com/office/drawing/2014/main" id="{4EE4412E-12C6-4944-80A3-BCFC3B16FBC1}"/>
            </a:ext>
          </a:extLst>
        </xdr:cNvPr>
        <xdr:cNvCxnSpPr/>
      </xdr:nvCxnSpPr>
      <xdr:spPr>
        <a:xfrm rot="5400000" flipH="1">
          <a:off x="7471410" y="3448050"/>
          <a:ext cx="769620" cy="0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236220</xdr:colOff>
      <xdr:row>28</xdr:row>
      <xdr:rowOff>68580</xdr:rowOff>
    </xdr:from>
    <xdr:to>
      <xdr:col>17</xdr:col>
      <xdr:colOff>236220</xdr:colOff>
      <xdr:row>30</xdr:row>
      <xdr:rowOff>144780</xdr:rowOff>
    </xdr:to>
    <xdr:cxnSp macro="">
      <xdr:nvCxnSpPr>
        <xdr:cNvPr id="30" name="Přímá spojnice se šipkou 29">
          <a:extLst>
            <a:ext uri="{FF2B5EF4-FFF2-40B4-BE49-F238E27FC236}">
              <a16:creationId xmlns:a16="http://schemas.microsoft.com/office/drawing/2014/main" id="{8951B353-E1AB-41F7-B93C-447915A67DE8}"/>
            </a:ext>
          </a:extLst>
        </xdr:cNvPr>
        <xdr:cNvCxnSpPr/>
      </xdr:nvCxnSpPr>
      <xdr:spPr>
        <a:xfrm flipV="1">
          <a:off x="8084820" y="3230880"/>
          <a:ext cx="0" cy="34290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28</xdr:row>
      <xdr:rowOff>76200</xdr:rowOff>
    </xdr:from>
    <xdr:to>
      <xdr:col>17</xdr:col>
      <xdr:colOff>274320</xdr:colOff>
      <xdr:row>28</xdr:row>
      <xdr:rowOff>76200</xdr:rowOff>
    </xdr:to>
    <xdr:cxnSp macro="">
      <xdr:nvCxnSpPr>
        <xdr:cNvPr id="31" name="Přímá spojnice 30">
          <a:extLst>
            <a:ext uri="{FF2B5EF4-FFF2-40B4-BE49-F238E27FC236}">
              <a16:creationId xmlns:a16="http://schemas.microsoft.com/office/drawing/2014/main" id="{9FCCA526-009A-44FD-8882-60198CEE9AAB}"/>
            </a:ext>
          </a:extLst>
        </xdr:cNvPr>
        <xdr:cNvCxnSpPr/>
      </xdr:nvCxnSpPr>
      <xdr:spPr>
        <a:xfrm flipH="1">
          <a:off x="7239000" y="3238500"/>
          <a:ext cx="883920" cy="0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281940</xdr:colOff>
      <xdr:row>27</xdr:row>
      <xdr:rowOff>68580</xdr:rowOff>
    </xdr:from>
    <xdr:to>
      <xdr:col>16</xdr:col>
      <xdr:colOff>281940</xdr:colOff>
      <xdr:row>32</xdr:row>
      <xdr:rowOff>38100</xdr:rowOff>
    </xdr:to>
    <xdr:cxnSp macro="">
      <xdr:nvCxnSpPr>
        <xdr:cNvPr id="32" name="Přímá spojnice 31">
          <a:extLst>
            <a:ext uri="{FF2B5EF4-FFF2-40B4-BE49-F238E27FC236}">
              <a16:creationId xmlns:a16="http://schemas.microsoft.com/office/drawing/2014/main" id="{68423E3E-08ED-4243-85FB-7BBF7034F028}"/>
            </a:ext>
          </a:extLst>
        </xdr:cNvPr>
        <xdr:cNvCxnSpPr/>
      </xdr:nvCxnSpPr>
      <xdr:spPr>
        <a:xfrm rot="5400000" flipH="1">
          <a:off x="7136130" y="3448050"/>
          <a:ext cx="769620" cy="0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262890</xdr:colOff>
      <xdr:row>27</xdr:row>
      <xdr:rowOff>110490</xdr:rowOff>
    </xdr:from>
    <xdr:to>
      <xdr:col>17</xdr:col>
      <xdr:colOff>11430</xdr:colOff>
      <xdr:row>27</xdr:row>
      <xdr:rowOff>110490</xdr:rowOff>
    </xdr:to>
    <xdr:cxnSp macro="">
      <xdr:nvCxnSpPr>
        <xdr:cNvPr id="33" name="Přímá spojnice se šipkou 32">
          <a:extLst>
            <a:ext uri="{FF2B5EF4-FFF2-40B4-BE49-F238E27FC236}">
              <a16:creationId xmlns:a16="http://schemas.microsoft.com/office/drawing/2014/main" id="{7FA560FC-A42A-4147-9815-9652BBD65174}"/>
            </a:ext>
          </a:extLst>
        </xdr:cNvPr>
        <xdr:cNvCxnSpPr/>
      </xdr:nvCxnSpPr>
      <xdr:spPr>
        <a:xfrm rot="16200000" flipV="1">
          <a:off x="7680960" y="2926080"/>
          <a:ext cx="0" cy="35814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571500</xdr:colOff>
      <xdr:row>26</xdr:row>
      <xdr:rowOff>106680</xdr:rowOff>
    </xdr:from>
    <xdr:to>
      <xdr:col>11</xdr:col>
      <xdr:colOff>121920</xdr:colOff>
      <xdr:row>29</xdr:row>
      <xdr:rowOff>4432</xdr:rowOff>
    </xdr:to>
    <xdr:cxnSp macro="">
      <xdr:nvCxnSpPr>
        <xdr:cNvPr id="34" name="Přímá spojnice se šipkou 33">
          <a:extLst>
            <a:ext uri="{FF2B5EF4-FFF2-40B4-BE49-F238E27FC236}">
              <a16:creationId xmlns:a16="http://schemas.microsoft.com/office/drawing/2014/main" id="{9EB26E99-4015-4473-97CC-D39C5D93749D}"/>
            </a:ext>
          </a:extLst>
        </xdr:cNvPr>
        <xdr:cNvCxnSpPr/>
      </xdr:nvCxnSpPr>
      <xdr:spPr>
        <a:xfrm flipH="1">
          <a:off x="3909060" y="4465320"/>
          <a:ext cx="160020" cy="33209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106680</xdr:rowOff>
    </xdr:from>
    <xdr:to>
      <xdr:col>4</xdr:col>
      <xdr:colOff>0</xdr:colOff>
      <xdr:row>29</xdr:row>
      <xdr:rowOff>4432</xdr:rowOff>
    </xdr:to>
    <xdr:cxnSp macro="">
      <xdr:nvCxnSpPr>
        <xdr:cNvPr id="38" name="Přímá spojnice se šipkou 37">
          <a:extLst>
            <a:ext uri="{FF2B5EF4-FFF2-40B4-BE49-F238E27FC236}">
              <a16:creationId xmlns:a16="http://schemas.microsoft.com/office/drawing/2014/main" id="{E4745DA5-CF5E-47C4-8DB5-E9EA05E91199}"/>
            </a:ext>
          </a:extLst>
        </xdr:cNvPr>
        <xdr:cNvCxnSpPr/>
      </xdr:nvCxnSpPr>
      <xdr:spPr>
        <a:xfrm>
          <a:off x="464820" y="2727960"/>
          <a:ext cx="297180" cy="33209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601980</xdr:colOff>
      <xdr:row>13</xdr:row>
      <xdr:rowOff>106680</xdr:rowOff>
    </xdr:from>
    <xdr:to>
      <xdr:col>13</xdr:col>
      <xdr:colOff>121920</xdr:colOff>
      <xdr:row>15</xdr:row>
      <xdr:rowOff>80632</xdr:rowOff>
    </xdr:to>
    <xdr:cxnSp macro="">
      <xdr:nvCxnSpPr>
        <xdr:cNvPr id="39" name="Přímá spojnice se šipkou 38">
          <a:extLst>
            <a:ext uri="{FF2B5EF4-FFF2-40B4-BE49-F238E27FC236}">
              <a16:creationId xmlns:a16="http://schemas.microsoft.com/office/drawing/2014/main" id="{26F3ABD6-BE99-4949-B874-96B4ABA153E8}"/>
            </a:ext>
          </a:extLst>
        </xdr:cNvPr>
        <xdr:cNvCxnSpPr/>
      </xdr:nvCxnSpPr>
      <xdr:spPr>
        <a:xfrm flipH="1">
          <a:off x="4709160" y="2301240"/>
          <a:ext cx="205740" cy="32447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15240</xdr:colOff>
      <xdr:row>26</xdr:row>
      <xdr:rowOff>121920</xdr:rowOff>
    </xdr:from>
    <xdr:to>
      <xdr:col>17</xdr:col>
      <xdr:colOff>251460</xdr:colOff>
      <xdr:row>29</xdr:row>
      <xdr:rowOff>4432</xdr:rowOff>
    </xdr:to>
    <xdr:cxnSp macro="">
      <xdr:nvCxnSpPr>
        <xdr:cNvPr id="35" name="Přímá spojnice se šipkou 34">
          <a:extLst>
            <a:ext uri="{FF2B5EF4-FFF2-40B4-BE49-F238E27FC236}">
              <a16:creationId xmlns:a16="http://schemas.microsoft.com/office/drawing/2014/main" id="{076CF7E0-8554-412D-84B7-EE44587DC41A}"/>
            </a:ext>
          </a:extLst>
        </xdr:cNvPr>
        <xdr:cNvCxnSpPr/>
      </xdr:nvCxnSpPr>
      <xdr:spPr>
        <a:xfrm flipH="1">
          <a:off x="6446520" y="4754880"/>
          <a:ext cx="236220" cy="31685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9:AW54"/>
  <sheetViews>
    <sheetView showGridLines="0" tabSelected="1" zoomScaleNormal="100" workbookViewId="0">
      <selection activeCell="K25" sqref="K25"/>
    </sheetView>
  </sheetViews>
  <sheetFormatPr defaultRowHeight="14.4" x14ac:dyDescent="0.3"/>
  <cols>
    <col min="1" max="1" width="8.88671875" style="7"/>
    <col min="2" max="2" width="20.5546875" style="7" customWidth="1"/>
    <col min="3" max="3" width="2.33203125" style="7" customWidth="1"/>
    <col min="4" max="4" width="9.6640625" style="7" bestFit="1" customWidth="1"/>
    <col min="5" max="5" width="2.33203125" style="7" customWidth="1"/>
    <col min="6" max="6" width="20" style="7" bestFit="1" customWidth="1"/>
    <col min="7" max="7" width="2.33203125" style="7" customWidth="1"/>
    <col min="8" max="8" width="9.6640625" style="7" bestFit="1" customWidth="1"/>
    <col min="9" max="9" width="2.33203125" style="7" customWidth="1"/>
    <col min="10" max="10" width="8.88671875" style="7"/>
    <col min="12" max="12" width="8.5546875" customWidth="1"/>
    <col min="36" max="36" width="10.88671875" customWidth="1"/>
    <col min="37" max="37" width="9.21875" hidden="1" customWidth="1"/>
    <col min="38" max="41" width="8.88671875" hidden="1" customWidth="1"/>
    <col min="42" max="43" width="10" hidden="1" customWidth="1"/>
    <col min="44" max="46" width="8.88671875" hidden="1" customWidth="1"/>
    <col min="47" max="48" width="10" hidden="1" customWidth="1"/>
    <col min="49" max="49" width="9" hidden="1" customWidth="1"/>
    <col min="50" max="53" width="8.88671875" customWidth="1"/>
    <col min="54" max="54" width="0.33203125" customWidth="1"/>
  </cols>
  <sheetData>
    <row r="9" spans="1:49" x14ac:dyDescent="0.3">
      <c r="AL9" s="3" t="s">
        <v>16</v>
      </c>
      <c r="AN9" t="s">
        <v>18</v>
      </c>
      <c r="AO9" t="s">
        <v>19</v>
      </c>
      <c r="AP9" t="s">
        <v>20</v>
      </c>
      <c r="AQ9" t="s">
        <v>2</v>
      </c>
      <c r="AR9" s="3" t="s">
        <v>17</v>
      </c>
      <c r="AS9" t="s">
        <v>18</v>
      </c>
      <c r="AT9" t="s">
        <v>19</v>
      </c>
      <c r="AU9" t="s">
        <v>20</v>
      </c>
      <c r="AV9" t="s">
        <v>2</v>
      </c>
    </row>
    <row r="10" spans="1:49" x14ac:dyDescent="0.3">
      <c r="AW10" t="s">
        <v>47</v>
      </c>
    </row>
    <row r="11" spans="1:49" x14ac:dyDescent="0.3">
      <c r="A11" s="21" t="s">
        <v>43</v>
      </c>
      <c r="B11" s="21"/>
      <c r="C11" s="21"/>
      <c r="D11" s="21"/>
      <c r="E11" s="21"/>
      <c r="F11" s="21"/>
      <c r="G11" s="21"/>
      <c r="H11" s="21"/>
      <c r="I11" s="21"/>
      <c r="J11" s="21"/>
      <c r="AK11" t="s">
        <v>45</v>
      </c>
      <c r="AW11">
        <f>VLOOKUP(H17,AU13:AU20,1,0)</f>
        <v>470</v>
      </c>
    </row>
    <row r="12" spans="1:49" x14ac:dyDescent="0.3">
      <c r="AW12" t="str">
        <f>VLOOKUP(H19,AV13:AV16,1,0)</f>
        <v>70/176</v>
      </c>
    </row>
    <row r="13" spans="1:49" x14ac:dyDescent="0.3">
      <c r="A13" s="8"/>
      <c r="B13" s="9" t="s">
        <v>16</v>
      </c>
      <c r="C13" s="10"/>
      <c r="D13" s="10"/>
      <c r="E13" s="10"/>
      <c r="F13" s="9" t="s">
        <v>17</v>
      </c>
      <c r="G13" s="8"/>
      <c r="H13" s="8"/>
      <c r="I13" s="8"/>
      <c r="J13" s="8"/>
      <c r="AK13">
        <f>VLOOKUP(D17,AP13:AP20,1,0)</f>
        <v>500</v>
      </c>
      <c r="AM13" t="s">
        <v>18</v>
      </c>
      <c r="AN13">
        <v>270</v>
      </c>
      <c r="AO13">
        <v>260</v>
      </c>
      <c r="AP13">
        <f t="shared" ref="AP13:AP19" si="0">IF($D$15=$AN$9,AN13,IF($D$15=$AO$9,AO13))</f>
        <v>270</v>
      </c>
      <c r="AQ13" t="str">
        <f>IF($D$15=$AN$9,AN21,IF($D$15=$AO$9,AO21))</f>
        <v>94/186</v>
      </c>
      <c r="AS13">
        <v>270</v>
      </c>
      <c r="AT13">
        <v>260</v>
      </c>
      <c r="AU13">
        <f t="shared" ref="AU13:AU19" si="1">IF($H$15=$AN$9,AS13,IF($H$15=$AO$9,AT13))</f>
        <v>260</v>
      </c>
      <c r="AV13" t="str">
        <f>IF($H$15=$AN$9,AS21,IF($H$15=$AO$9,AT21))</f>
        <v>70/144</v>
      </c>
      <c r="AW13" t="str">
        <f>VLOOKUP(H21,AV21:AV22,1,0)</f>
        <v>TopSide</v>
      </c>
    </row>
    <row r="14" spans="1:49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AK14" t="str">
        <f>VLOOKUP(D19,AQ13:AQ16,1,0)</f>
        <v>94/218</v>
      </c>
      <c r="AM14" t="s">
        <v>19</v>
      </c>
      <c r="AN14">
        <v>300</v>
      </c>
      <c r="AO14">
        <v>300</v>
      </c>
      <c r="AP14">
        <f t="shared" si="0"/>
        <v>300</v>
      </c>
      <c r="AQ14" t="str">
        <f>IF($D$15=$AN$9,AN22,IF($D$15=$AO$9,AO22))</f>
        <v>94/218</v>
      </c>
      <c r="AS14">
        <v>300</v>
      </c>
      <c r="AT14">
        <v>300</v>
      </c>
      <c r="AU14">
        <f t="shared" si="1"/>
        <v>300</v>
      </c>
      <c r="AV14" t="str">
        <f>IF($H$15=$AN$9,AS22,IF($H$15=$AO$9,AT22))</f>
        <v>70/176</v>
      </c>
      <c r="AW14" t="str">
        <f>VLOOKUP(H23,AV28:AV37,1,0)</f>
        <v>Z0010</v>
      </c>
    </row>
    <row r="15" spans="1:49" x14ac:dyDescent="0.3">
      <c r="A15" s="8"/>
      <c r="B15" s="10" t="s">
        <v>10</v>
      </c>
      <c r="C15" s="8"/>
      <c r="D15" s="13" t="s">
        <v>18</v>
      </c>
      <c r="E15" s="8"/>
      <c r="F15" s="10" t="s">
        <v>10</v>
      </c>
      <c r="G15" s="8"/>
      <c r="H15" s="14" t="s">
        <v>19</v>
      </c>
      <c r="I15" s="8"/>
      <c r="J15" s="8"/>
      <c r="AK15" t="str">
        <f>VLOOKUP(D21,AQ21:AQ22,1,0)</f>
        <v>DesignSide</v>
      </c>
      <c r="AN15" s="4">
        <v>350</v>
      </c>
      <c r="AO15">
        <v>350</v>
      </c>
      <c r="AP15">
        <f t="shared" si="0"/>
        <v>350</v>
      </c>
      <c r="AQ15" t="str">
        <f>IF($D$15=$AN$9,AN23,IF($D$15=$AO$9,""))</f>
        <v>126/218</v>
      </c>
      <c r="AS15" s="4">
        <v>350</v>
      </c>
      <c r="AT15">
        <v>350</v>
      </c>
      <c r="AU15">
        <f t="shared" si="1"/>
        <v>350</v>
      </c>
      <c r="AV15" t="str">
        <f>IF($H$15=$AN$9,AS23,IF($H$15=$AO$9,""))</f>
        <v/>
      </c>
    </row>
    <row r="16" spans="1:49" x14ac:dyDescent="0.3">
      <c r="A16" s="8"/>
      <c r="B16" s="10"/>
      <c r="C16" s="8"/>
      <c r="D16" s="11"/>
      <c r="E16" s="8"/>
      <c r="F16" s="10"/>
      <c r="G16" s="8"/>
      <c r="H16" s="11"/>
      <c r="I16" s="8"/>
      <c r="J16" s="8"/>
      <c r="AK16" t="str">
        <f>VLOOKUP(D23,AP28:AP37,1,0)</f>
        <v>Z0005</v>
      </c>
      <c r="AN16" s="4">
        <v>400</v>
      </c>
      <c r="AO16">
        <v>420</v>
      </c>
      <c r="AP16">
        <f t="shared" si="0"/>
        <v>400</v>
      </c>
      <c r="AQ16" t="str">
        <f>IF($D$15=$AN$9,AN24,IF($D$15=$AO$9,""))</f>
        <v>126/250</v>
      </c>
      <c r="AS16" s="4">
        <v>400</v>
      </c>
      <c r="AT16">
        <v>420</v>
      </c>
      <c r="AU16">
        <f t="shared" si="1"/>
        <v>420</v>
      </c>
      <c r="AV16" t="str">
        <f>IF($H$15=$AN$9,AS24,IF($H$15=$AO$9,""))</f>
        <v/>
      </c>
    </row>
    <row r="17" spans="1:48" x14ac:dyDescent="0.3">
      <c r="A17" s="8"/>
      <c r="B17" s="10" t="s">
        <v>14</v>
      </c>
      <c r="C17" s="8"/>
      <c r="D17" s="12">
        <v>500</v>
      </c>
      <c r="E17" s="18" t="str">
        <f>IF(ISERROR(AK13),"X","")</f>
        <v/>
      </c>
      <c r="F17" s="10" t="s">
        <v>14</v>
      </c>
      <c r="G17" s="8"/>
      <c r="H17" s="12">
        <v>470</v>
      </c>
      <c r="I17" s="18" t="str">
        <f>IF(ISERROR(AW11),"X","")</f>
        <v/>
      </c>
      <c r="J17" s="8"/>
      <c r="AN17">
        <v>450</v>
      </c>
      <c r="AO17">
        <v>470</v>
      </c>
      <c r="AP17">
        <f t="shared" si="0"/>
        <v>450</v>
      </c>
      <c r="AS17">
        <v>450</v>
      </c>
      <c r="AT17">
        <v>470</v>
      </c>
      <c r="AU17">
        <f t="shared" si="1"/>
        <v>470</v>
      </c>
    </row>
    <row r="18" spans="1:48" x14ac:dyDescent="0.3">
      <c r="A18" s="8"/>
      <c r="B18" s="10"/>
      <c r="C18" s="8"/>
      <c r="D18" s="11"/>
      <c r="E18" s="8"/>
      <c r="F18" s="10"/>
      <c r="G18" s="8"/>
      <c r="H18" s="11"/>
      <c r="I18" s="8"/>
      <c r="J18" s="8"/>
      <c r="AN18">
        <v>500</v>
      </c>
      <c r="AO18">
        <v>520</v>
      </c>
      <c r="AP18">
        <f t="shared" si="0"/>
        <v>500</v>
      </c>
      <c r="AS18">
        <v>500</v>
      </c>
      <c r="AT18">
        <v>520</v>
      </c>
      <c r="AU18">
        <f t="shared" si="1"/>
        <v>520</v>
      </c>
    </row>
    <row r="19" spans="1:48" x14ac:dyDescent="0.3">
      <c r="A19" s="8"/>
      <c r="B19" s="10" t="s">
        <v>13</v>
      </c>
      <c r="C19" s="8"/>
      <c r="D19" s="12" t="s">
        <v>4</v>
      </c>
      <c r="E19" s="18" t="str">
        <f>IF(ISERROR(AK14),"X","")</f>
        <v/>
      </c>
      <c r="F19" s="10" t="s">
        <v>13</v>
      </c>
      <c r="G19" s="8"/>
      <c r="H19" s="12" t="s">
        <v>8</v>
      </c>
      <c r="I19" s="18" t="str">
        <f>IF(ISERROR(AW12),"X","")</f>
        <v/>
      </c>
      <c r="J19" s="8"/>
      <c r="AN19">
        <v>550</v>
      </c>
      <c r="AO19">
        <v>620</v>
      </c>
      <c r="AP19">
        <f t="shared" si="0"/>
        <v>550</v>
      </c>
      <c r="AS19">
        <v>550</v>
      </c>
      <c r="AT19">
        <v>620</v>
      </c>
      <c r="AU19">
        <f t="shared" si="1"/>
        <v>620</v>
      </c>
    </row>
    <row r="20" spans="1:48" x14ac:dyDescent="0.3">
      <c r="A20" s="8"/>
      <c r="B20" s="10"/>
      <c r="C20" s="8"/>
      <c r="D20" s="11"/>
      <c r="E20" s="8"/>
      <c r="F20" s="10"/>
      <c r="G20" s="8"/>
      <c r="H20" s="11"/>
      <c r="I20" s="8"/>
      <c r="J20" s="8"/>
      <c r="AN20">
        <v>650</v>
      </c>
      <c r="AP20">
        <f>IF($D$15=$AN$9,AN20,IF($D$15=$AO$9,""))</f>
        <v>650</v>
      </c>
      <c r="AQ20" t="s">
        <v>23</v>
      </c>
      <c r="AS20">
        <v>650</v>
      </c>
      <c r="AU20" t="str">
        <f>IF($H$15=$AN$9,AS20,IF($H$15=$AO$9,""))</f>
        <v/>
      </c>
      <c r="AV20" t="s">
        <v>23</v>
      </c>
    </row>
    <row r="21" spans="1:48" x14ac:dyDescent="0.3">
      <c r="A21" s="8"/>
      <c r="B21" s="10" t="s">
        <v>11</v>
      </c>
      <c r="C21" s="8"/>
      <c r="D21" s="12" t="s">
        <v>21</v>
      </c>
      <c r="E21" s="18" t="str">
        <f>IF(ISERROR(AK15),"X","")</f>
        <v/>
      </c>
      <c r="F21" s="10" t="s">
        <v>11</v>
      </c>
      <c r="G21" s="8"/>
      <c r="H21" s="12" t="s">
        <v>22</v>
      </c>
      <c r="I21" s="18" t="str">
        <f>IF(ISERROR(AW13),"X","")</f>
        <v/>
      </c>
      <c r="J21" s="8"/>
      <c r="AN21" t="s">
        <v>3</v>
      </c>
      <c r="AO21" t="s">
        <v>7</v>
      </c>
      <c r="AQ21" t="str">
        <f>IF($D$15=$AN$9,AN25,IF($D$15=$AO$9,AO23))</f>
        <v>DesignSide</v>
      </c>
      <c r="AS21" t="s">
        <v>3</v>
      </c>
      <c r="AT21" t="s">
        <v>7</v>
      </c>
      <c r="AV21" t="str">
        <f>IF($H$15=$AS$9,AS25,IF($H$15=$AT$9,AT23))</f>
        <v>DesignSide</v>
      </c>
    </row>
    <row r="22" spans="1:48" x14ac:dyDescent="0.3">
      <c r="A22" s="8"/>
      <c r="B22" s="8"/>
      <c r="C22" s="8"/>
      <c r="D22" s="11"/>
      <c r="E22" s="8"/>
      <c r="F22" s="8"/>
      <c r="G22" s="8"/>
      <c r="H22" s="11"/>
      <c r="I22" s="8"/>
      <c r="J22" s="8"/>
      <c r="AN22" t="s">
        <v>4</v>
      </c>
      <c r="AO22" t="s">
        <v>8</v>
      </c>
      <c r="AQ22" t="str">
        <f>IF($D$15=$AN$9,"",IF($D$15=$AO$9,AO24))</f>
        <v/>
      </c>
      <c r="AS22" t="s">
        <v>4</v>
      </c>
      <c r="AT22" t="s">
        <v>8</v>
      </c>
      <c r="AV22" t="str">
        <f>IF($H$15=$AS$9,"",IF($H$15=$AT$9,AT24))</f>
        <v>TopSide</v>
      </c>
    </row>
    <row r="23" spans="1:48" x14ac:dyDescent="0.3">
      <c r="A23" s="8"/>
      <c r="B23" s="10" t="s">
        <v>15</v>
      </c>
      <c r="C23" s="8"/>
      <c r="D23" s="12" t="s">
        <v>27</v>
      </c>
      <c r="E23" s="18" t="str">
        <f>IF(ISERROR(AK16),"X","")</f>
        <v/>
      </c>
      <c r="F23" s="10" t="s">
        <v>15</v>
      </c>
      <c r="G23" s="8"/>
      <c r="H23" s="12" t="s">
        <v>35</v>
      </c>
      <c r="I23" s="18" t="str">
        <f>IF(ISERROR(AW14),"X","")</f>
        <v/>
      </c>
      <c r="J23" s="8"/>
      <c r="AN23" t="s">
        <v>5</v>
      </c>
      <c r="AO23" t="s">
        <v>21</v>
      </c>
      <c r="AS23" t="s">
        <v>5</v>
      </c>
      <c r="AT23" t="s">
        <v>21</v>
      </c>
    </row>
    <row r="24" spans="1:48" x14ac:dyDescent="0.3">
      <c r="A24" s="8"/>
      <c r="B24" s="8"/>
      <c r="C24" s="8"/>
      <c r="D24" s="11"/>
      <c r="E24" s="8"/>
      <c r="F24" s="8"/>
      <c r="G24" s="8"/>
      <c r="H24" s="11"/>
      <c r="I24" s="8"/>
      <c r="J24" s="8"/>
      <c r="AN24" t="s">
        <v>6</v>
      </c>
      <c r="AO24" t="s">
        <v>22</v>
      </c>
      <c r="AS24" t="s">
        <v>6</v>
      </c>
      <c r="AT24" t="s">
        <v>22</v>
      </c>
    </row>
    <row r="25" spans="1:48" x14ac:dyDescent="0.3">
      <c r="A25" s="8"/>
      <c r="B25" s="10" t="s">
        <v>54</v>
      </c>
      <c r="C25" s="8"/>
      <c r="D25" s="12">
        <v>2</v>
      </c>
      <c r="E25" s="8"/>
      <c r="F25" s="10" t="s">
        <v>54</v>
      </c>
      <c r="G25" s="8"/>
      <c r="H25" s="12">
        <v>4</v>
      </c>
      <c r="I25" s="8"/>
      <c r="J25" s="8"/>
      <c r="AN25" t="s">
        <v>21</v>
      </c>
      <c r="AS25" t="s">
        <v>21</v>
      </c>
    </row>
    <row r="26" spans="1:48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48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AN27">
        <v>6</v>
      </c>
      <c r="AO27">
        <v>4</v>
      </c>
      <c r="AP27" t="s">
        <v>39</v>
      </c>
      <c r="AQ27" s="5"/>
      <c r="AV27" t="s">
        <v>39</v>
      </c>
    </row>
    <row r="28" spans="1:48" x14ac:dyDescent="0.3">
      <c r="A28" s="19" t="s">
        <v>46</v>
      </c>
      <c r="AN28" t="s">
        <v>24</v>
      </c>
      <c r="AO28" t="s">
        <v>34</v>
      </c>
      <c r="AP28" t="str">
        <f>IF($D$21=$AN$25,AN28,IF($D$21=$AO$24,AO28))</f>
        <v>Z0002</v>
      </c>
      <c r="AQ28" s="5"/>
      <c r="AV28" t="str">
        <f>IF($H$21=$AN$25,AN28,IF($H$21=$AO$24,AO28))</f>
        <v>Z0001</v>
      </c>
    </row>
    <row r="29" spans="1:48" x14ac:dyDescent="0.3">
      <c r="A29" s="19" t="s">
        <v>44</v>
      </c>
      <c r="G29" s="22" t="s">
        <v>40</v>
      </c>
      <c r="H29" s="22"/>
      <c r="I29" s="22"/>
      <c r="J29" s="22"/>
      <c r="AN29" t="s">
        <v>25</v>
      </c>
      <c r="AO29" t="s">
        <v>35</v>
      </c>
      <c r="AP29" t="str">
        <f t="shared" ref="AP29:AP32" si="2">IF($D$21=$AN$25,AN29,IF($D$21=$AO$24,AO29))</f>
        <v>Z0003</v>
      </c>
      <c r="AQ29" s="5"/>
      <c r="AV29" t="str">
        <f>IF($H$21=$AN$25,AN29,IF($H$21=$AO$24,AO29))</f>
        <v>Z0010</v>
      </c>
    </row>
    <row r="30" spans="1:48" x14ac:dyDescent="0.3">
      <c r="AN30" t="s">
        <v>26</v>
      </c>
      <c r="AO30" t="s">
        <v>36</v>
      </c>
      <c r="AP30" t="str">
        <f t="shared" si="2"/>
        <v>Z0004</v>
      </c>
      <c r="AQ30" s="5"/>
      <c r="AV30" t="str">
        <f>IF($H$21=$AN$25,AN30,IF($H$21=$AO$24,AO30))</f>
        <v>Z0015</v>
      </c>
    </row>
    <row r="31" spans="1:48" x14ac:dyDescent="0.3">
      <c r="D31"/>
      <c r="AN31" t="s">
        <v>27</v>
      </c>
      <c r="AO31" t="s">
        <v>38</v>
      </c>
      <c r="AP31" t="str">
        <f t="shared" si="2"/>
        <v>Z0005</v>
      </c>
      <c r="AQ31" s="5"/>
      <c r="AV31" t="str">
        <f>IF($H$21=$AN$25,AN31,IF($H$21=$AO$24,AO31))</f>
        <v>Z0025</v>
      </c>
    </row>
    <row r="32" spans="1:48" x14ac:dyDescent="0.3">
      <c r="D32"/>
      <c r="AN32" t="s">
        <v>28</v>
      </c>
      <c r="AO32" t="s">
        <v>37</v>
      </c>
      <c r="AP32" t="str">
        <f t="shared" si="2"/>
        <v>Z0008</v>
      </c>
      <c r="AQ32" s="5"/>
      <c r="AV32" t="str">
        <f>IF($H$21=$AN$25,AN32,IF($H$21=$AO$24,AO32))</f>
        <v>Z0030</v>
      </c>
    </row>
    <row r="33" spans="4:48" x14ac:dyDescent="0.3">
      <c r="D33"/>
      <c r="AN33" t="s">
        <v>29</v>
      </c>
      <c r="AP33" t="str">
        <f>IF($D$21=$AN$25,AN33,IF($D$21=$AO$24,""))</f>
        <v>Z0009</v>
      </c>
      <c r="AQ33" s="5"/>
      <c r="AV33" t="str">
        <f>IF($H$21=$AN$25,AN33,IF($H$21=$AO$24,""))</f>
        <v/>
      </c>
    </row>
    <row r="34" spans="4:48" x14ac:dyDescent="0.3">
      <c r="D34"/>
      <c r="AN34" t="s">
        <v>30</v>
      </c>
      <c r="AP34" t="str">
        <f>IF($D$21=$AN$25,AN34,IF($D$21=$AO$24,""))</f>
        <v>Z0024</v>
      </c>
      <c r="AQ34" s="5"/>
      <c r="AV34" t="str">
        <f>IF($H$21=$AN$25,AN34,IF($H$21=$AO$24,""))</f>
        <v/>
      </c>
    </row>
    <row r="35" spans="4:48" x14ac:dyDescent="0.3">
      <c r="D35"/>
      <c r="AN35" t="s">
        <v>31</v>
      </c>
      <c r="AP35" t="str">
        <f>IF($D$21=$AN$25,AN35,IF($D$21=$AO$24,""))</f>
        <v>Z0025A</v>
      </c>
      <c r="AQ35" s="5"/>
      <c r="AV35" t="str">
        <f>IF($H$21=$AN$25,AN35,IF($H$21=$AO$24,""))</f>
        <v/>
      </c>
    </row>
    <row r="36" spans="4:48" x14ac:dyDescent="0.3">
      <c r="D36"/>
      <c r="AN36" t="s">
        <v>32</v>
      </c>
      <c r="AP36" t="str">
        <f>IF($D$21=$AN$25,AN36,IF($D$21=$AO$24,""))</f>
        <v>Z0027</v>
      </c>
      <c r="AQ36" s="5"/>
      <c r="AV36" t="str">
        <f>IF($H$21=$AN$25,AN36,IF($H$21=$AO$24,""))</f>
        <v/>
      </c>
    </row>
    <row r="37" spans="4:48" x14ac:dyDescent="0.3">
      <c r="D37"/>
      <c r="AN37" t="s">
        <v>33</v>
      </c>
      <c r="AP37" t="str">
        <f>IF($D$21=$AN$25,AN37,IF($D$21=$AO$24,""))</f>
        <v>D0026</v>
      </c>
      <c r="AQ37" s="5"/>
      <c r="AV37" t="str">
        <f>IF($H$21=$AN$25,AN37,IF($H$21=$AO$24,""))</f>
        <v/>
      </c>
    </row>
    <row r="38" spans="4:48" x14ac:dyDescent="0.3">
      <c r="D38"/>
      <c r="AQ38" s="5"/>
    </row>
    <row r="39" spans="4:48" x14ac:dyDescent="0.3">
      <c r="D39"/>
      <c r="AQ39" s="5"/>
    </row>
    <row r="40" spans="4:48" x14ac:dyDescent="0.3">
      <c r="D40"/>
      <c r="AQ40" s="5"/>
    </row>
    <row r="41" spans="4:48" x14ac:dyDescent="0.3">
      <c r="D41"/>
      <c r="AQ41" s="5"/>
    </row>
    <row r="42" spans="4:48" x14ac:dyDescent="0.3">
      <c r="D42"/>
    </row>
    <row r="43" spans="4:48" x14ac:dyDescent="0.3">
      <c r="D43"/>
    </row>
    <row r="44" spans="4:48" x14ac:dyDescent="0.3">
      <c r="D44"/>
    </row>
    <row r="45" spans="4:48" x14ac:dyDescent="0.3">
      <c r="D45"/>
    </row>
    <row r="46" spans="4:48" x14ac:dyDescent="0.3">
      <c r="D46"/>
    </row>
    <row r="47" spans="4:48" x14ac:dyDescent="0.3">
      <c r="D47"/>
    </row>
    <row r="48" spans="4:48" x14ac:dyDescent="0.3">
      <c r="D48"/>
    </row>
    <row r="49" spans="4:4" x14ac:dyDescent="0.3">
      <c r="D49"/>
    </row>
    <row r="50" spans="4:4" x14ac:dyDescent="0.3">
      <c r="D50"/>
    </row>
    <row r="51" spans="4:4" x14ac:dyDescent="0.3">
      <c r="D51"/>
    </row>
    <row r="52" spans="4:4" x14ac:dyDescent="0.3">
      <c r="D52"/>
    </row>
    <row r="53" spans="4:4" x14ac:dyDescent="0.3">
      <c r="D53"/>
    </row>
    <row r="54" spans="4:4" x14ac:dyDescent="0.3">
      <c r="D54"/>
    </row>
  </sheetData>
  <sheetProtection algorithmName="SHA-512" hashValue="djeGoo7rCQgP3+wcTcevW9CSFr6r1dX2gjEYJZ0H/YMJYsHOrFEaYMSCadK5Py8ksnj1OafpEs+CnXBrmTrXJw==" saltValue="KfcXdL/K1npOc5FB8yikcQ==" spinCount="100000" sheet="1" objects="1" scenarios="1"/>
  <dataConsolidate/>
  <mergeCells count="2">
    <mergeCell ref="A11:J11"/>
    <mergeCell ref="G29:J29"/>
  </mergeCells>
  <dataValidations count="11">
    <dataValidation type="list" allowBlank="1" showInputMessage="1" showErrorMessage="1" sqref="H15">
      <formula1>$AM$13:$AM$14</formula1>
    </dataValidation>
    <dataValidation type="list" errorStyle="warning" allowBlank="1" showInputMessage="1" showErrorMessage="1" errorTitle="nesprávná hodnota" sqref="D17">
      <formula1>$AP$13:$AP$20</formula1>
    </dataValidation>
    <dataValidation type="list" errorStyle="warning" allowBlank="1" showInputMessage="1" showErrorMessage="1" sqref="H17">
      <formula1>$AU$13:$AU$20</formula1>
    </dataValidation>
    <dataValidation type="list" errorStyle="warning" allowBlank="1" showInputMessage="1" showErrorMessage="1" sqref="D19">
      <formula1>$AQ$13:$AQ$16</formula1>
    </dataValidation>
    <dataValidation type="list" errorStyle="warning" allowBlank="1" showInputMessage="1" showErrorMessage="1" sqref="H19">
      <formula1>$AV$13:$AV$16</formula1>
    </dataValidation>
    <dataValidation type="list" errorStyle="warning" allowBlank="1" showInputMessage="1" showErrorMessage="1" sqref="D21">
      <formula1>$AQ$21:$AQ$22</formula1>
    </dataValidation>
    <dataValidation type="list" errorStyle="warning" allowBlank="1" showInputMessage="1" showErrorMessage="1" sqref="H21">
      <formula1>$AV$21:$AV$22</formula1>
    </dataValidation>
    <dataValidation type="list" errorStyle="warning" allowBlank="1" showInputMessage="1" showErrorMessage="1" errorTitle="Chybný váběr" sqref="D23">
      <formula1>$AP$28:$AP$37</formula1>
    </dataValidation>
    <dataValidation type="list" errorStyle="warning" allowBlank="1" showInputMessage="1" showErrorMessage="1" sqref="H23">
      <formula1>$AV$28:$AV$37</formula1>
    </dataValidation>
    <dataValidation errorStyle="warning" allowBlank="1" showInputMessage="1" showErrorMessage="1" promptTitle="Vyberte ze seznamu" sqref="AL15"/>
    <dataValidation type="list" errorStyle="warning" allowBlank="1" showInputMessage="1" showErrorMessage="1" sqref="D15">
      <formula1>$AM$13:$AM$14</formula1>
    </dataValidation>
  </dataValidations>
  <hyperlinks>
    <hyperlink ref="G29" location="dekory!A1" display="klikni zde pro výběr Dekorů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AD54"/>
  <sheetViews>
    <sheetView showGridLines="0" zoomScale="90" zoomScaleNormal="90" workbookViewId="0">
      <selection activeCell="I23" sqref="I23"/>
    </sheetView>
  </sheetViews>
  <sheetFormatPr defaultRowHeight="14.4" x14ac:dyDescent="0.3"/>
  <cols>
    <col min="1" max="1" width="1.44140625" customWidth="1"/>
    <col min="6" max="6" width="2.33203125" customWidth="1"/>
    <col min="11" max="11" width="2.33203125" customWidth="1"/>
    <col min="16" max="16" width="1.33203125" style="16" customWidth="1"/>
    <col min="21" max="21" width="2.33203125" customWidth="1"/>
    <col min="26" max="26" width="2.33203125" customWidth="1"/>
  </cols>
  <sheetData>
    <row r="2" spans="2:30" x14ac:dyDescent="0.3">
      <c r="B2" t="s">
        <v>41</v>
      </c>
      <c r="E2" s="44" t="s">
        <v>60</v>
      </c>
      <c r="Q2" t="s">
        <v>42</v>
      </c>
      <c r="T2" s="44" t="s">
        <v>60</v>
      </c>
    </row>
    <row r="4" spans="2:30" x14ac:dyDescent="0.3">
      <c r="B4" s="23" t="s">
        <v>34</v>
      </c>
      <c r="C4" s="23"/>
      <c r="D4" s="23"/>
      <c r="E4" s="23"/>
      <c r="G4" s="23" t="s">
        <v>35</v>
      </c>
      <c r="H4" s="23"/>
      <c r="I4" s="23"/>
      <c r="J4" s="23"/>
      <c r="L4" s="23" t="s">
        <v>36</v>
      </c>
      <c r="M4" s="23"/>
      <c r="N4" s="23"/>
      <c r="O4" s="23"/>
      <c r="Q4" s="23" t="s">
        <v>24</v>
      </c>
      <c r="R4" s="23"/>
      <c r="S4" s="23"/>
      <c r="T4" s="23"/>
      <c r="V4" s="23" t="s">
        <v>25</v>
      </c>
      <c r="W4" s="23"/>
      <c r="X4" s="23"/>
      <c r="Y4" s="23"/>
      <c r="AA4" s="23" t="s">
        <v>26</v>
      </c>
      <c r="AB4" s="23"/>
      <c r="AC4" s="23"/>
      <c r="AD4" s="23"/>
    </row>
    <row r="5" spans="2:30" x14ac:dyDescent="0.3">
      <c r="B5" s="23"/>
      <c r="C5" s="23"/>
      <c r="D5" s="23"/>
      <c r="E5" s="23"/>
      <c r="G5" s="23"/>
      <c r="H5" s="23"/>
      <c r="I5" s="23"/>
      <c r="J5" s="23"/>
      <c r="L5" s="23"/>
      <c r="M5" s="23"/>
      <c r="N5" s="23"/>
      <c r="O5" s="23"/>
      <c r="Q5" s="23"/>
      <c r="R5" s="23"/>
      <c r="S5" s="23"/>
      <c r="T5" s="23"/>
      <c r="V5" s="23"/>
      <c r="W5" s="23"/>
      <c r="X5" s="23"/>
      <c r="Y5" s="23"/>
      <c r="AA5" s="23"/>
      <c r="AB5" s="23"/>
      <c r="AC5" s="23"/>
      <c r="AD5" s="23"/>
    </row>
    <row r="6" spans="2:30" ht="15" customHeight="1" x14ac:dyDescent="0.3">
      <c r="B6" s="23"/>
      <c r="C6" s="23"/>
      <c r="D6" s="23"/>
      <c r="E6" s="23"/>
      <c r="G6" s="23"/>
      <c r="H6" s="23"/>
      <c r="I6" s="23"/>
      <c r="J6" s="23"/>
      <c r="L6" s="23"/>
      <c r="M6" s="23"/>
      <c r="N6" s="23"/>
      <c r="O6" s="23"/>
      <c r="Q6" s="23"/>
      <c r="R6" s="23"/>
      <c r="S6" s="23"/>
      <c r="T6" s="23"/>
      <c r="V6" s="23"/>
      <c r="W6" s="23"/>
      <c r="X6" s="23"/>
      <c r="Y6" s="23"/>
      <c r="AA6" s="23"/>
      <c r="AB6" s="23"/>
      <c r="AC6" s="23"/>
      <c r="AD6" s="23"/>
    </row>
    <row r="7" spans="2:30" x14ac:dyDescent="0.3">
      <c r="B7" s="23"/>
      <c r="C7" s="23"/>
      <c r="D7" s="23"/>
      <c r="E7" s="23"/>
      <c r="G7" s="23"/>
      <c r="H7" s="23"/>
      <c r="I7" s="23"/>
      <c r="J7" s="23"/>
      <c r="L7" s="23"/>
      <c r="M7" s="23"/>
      <c r="N7" s="23"/>
      <c r="O7" s="23"/>
      <c r="Q7" s="23"/>
      <c r="R7" s="23"/>
      <c r="S7" s="23"/>
      <c r="T7" s="23"/>
      <c r="V7" s="23"/>
      <c r="W7" s="23"/>
      <c r="X7" s="23"/>
      <c r="Y7" s="23"/>
      <c r="AA7" s="23"/>
      <c r="AB7" s="23"/>
      <c r="AC7" s="23"/>
      <c r="AD7" s="23"/>
    </row>
    <row r="8" spans="2:30" x14ac:dyDescent="0.3">
      <c r="B8" s="23"/>
      <c r="C8" s="23"/>
      <c r="D8" s="23"/>
      <c r="E8" s="23"/>
      <c r="G8" s="23"/>
      <c r="H8" s="23"/>
      <c r="I8" s="23"/>
      <c r="J8" s="23"/>
      <c r="L8" s="23"/>
      <c r="M8" s="23"/>
      <c r="N8" s="23"/>
      <c r="O8" s="23"/>
      <c r="Q8" s="23"/>
      <c r="R8" s="23"/>
      <c r="S8" s="23"/>
      <c r="T8" s="23"/>
      <c r="V8" s="23"/>
      <c r="W8" s="23"/>
      <c r="X8" s="23"/>
      <c r="Y8" s="23"/>
      <c r="AA8" s="23"/>
      <c r="AB8" s="23"/>
      <c r="AC8" s="23"/>
      <c r="AD8" s="23"/>
    </row>
    <row r="9" spans="2:30" ht="15" x14ac:dyDescent="0.35">
      <c r="B9" s="23"/>
      <c r="C9" s="23"/>
      <c r="D9" s="23"/>
      <c r="E9" s="23"/>
      <c r="G9" s="23"/>
      <c r="H9" s="23"/>
      <c r="I9" s="23"/>
      <c r="J9" s="23"/>
      <c r="L9" s="23"/>
      <c r="M9" s="23"/>
      <c r="N9" s="23"/>
      <c r="O9" s="23"/>
      <c r="P9" s="17"/>
      <c r="Q9" s="23"/>
      <c r="R9" s="23"/>
      <c r="S9" s="23"/>
      <c r="T9" s="23"/>
      <c r="V9" s="23"/>
      <c r="W9" s="23"/>
      <c r="X9" s="23"/>
      <c r="Y9" s="23"/>
      <c r="AA9" s="23"/>
      <c r="AB9" s="23"/>
      <c r="AC9" s="23"/>
      <c r="AD9" s="23"/>
    </row>
    <row r="10" spans="2:30" x14ac:dyDescent="0.3">
      <c r="B10" s="23"/>
      <c r="C10" s="23"/>
      <c r="D10" s="23"/>
      <c r="E10" s="23"/>
      <c r="G10" s="23"/>
      <c r="H10" s="23"/>
      <c r="I10" s="23"/>
      <c r="J10" s="23"/>
      <c r="L10" s="23"/>
      <c r="M10" s="23"/>
      <c r="N10" s="23"/>
      <c r="O10" s="23"/>
      <c r="Q10" s="23"/>
      <c r="R10" s="23"/>
      <c r="S10" s="23"/>
      <c r="T10" s="23"/>
      <c r="V10" s="23"/>
      <c r="W10" s="23"/>
      <c r="X10" s="23"/>
      <c r="Y10" s="23"/>
      <c r="AA10" s="23"/>
      <c r="AB10" s="23"/>
      <c r="AC10" s="23"/>
      <c r="AD10" s="23"/>
    </row>
    <row r="11" spans="2:30" x14ac:dyDescent="0.3">
      <c r="B11" s="23"/>
      <c r="C11" s="23"/>
      <c r="D11" s="23"/>
      <c r="E11" s="23"/>
      <c r="G11" s="23"/>
      <c r="H11" s="23"/>
      <c r="I11" s="23"/>
      <c r="J11" s="23"/>
      <c r="L11" s="23"/>
      <c r="M11" s="23"/>
      <c r="N11" s="23"/>
      <c r="O11" s="23"/>
      <c r="Q11" s="23"/>
      <c r="R11" s="23"/>
      <c r="S11" s="23"/>
      <c r="T11" s="23"/>
      <c r="V11" s="23"/>
      <c r="W11" s="23"/>
      <c r="X11" s="23"/>
      <c r="Y11" s="23"/>
      <c r="AA11" s="23"/>
      <c r="AB11" s="23"/>
      <c r="AC11" s="23"/>
      <c r="AD11" s="23"/>
    </row>
    <row r="12" spans="2:30" x14ac:dyDescent="0.3">
      <c r="B12" s="23"/>
      <c r="C12" s="23"/>
      <c r="D12" s="23"/>
      <c r="E12" s="23"/>
      <c r="G12" s="23"/>
      <c r="H12" s="23"/>
      <c r="I12" s="23"/>
      <c r="J12" s="23"/>
      <c r="L12" s="23"/>
      <c r="M12" s="23"/>
      <c r="N12" s="23"/>
      <c r="O12" s="23"/>
      <c r="Q12" s="23"/>
      <c r="R12" s="23"/>
      <c r="S12" s="23"/>
      <c r="T12" s="23"/>
      <c r="V12" s="23"/>
      <c r="W12" s="23"/>
      <c r="X12" s="23"/>
      <c r="Y12" s="23"/>
      <c r="AA12" s="23"/>
      <c r="AB12" s="23"/>
      <c r="AC12" s="23"/>
      <c r="AD12" s="23"/>
    </row>
    <row r="13" spans="2:30" x14ac:dyDescent="0.3">
      <c r="B13" s="23"/>
      <c r="C13" s="23"/>
      <c r="D13" s="23"/>
      <c r="E13" s="23"/>
      <c r="G13" s="23"/>
      <c r="H13" s="23"/>
      <c r="I13" s="23"/>
      <c r="J13" s="23"/>
      <c r="L13" s="23"/>
      <c r="M13" s="23"/>
      <c r="N13" s="23"/>
      <c r="O13" s="23"/>
      <c r="Q13" s="23"/>
      <c r="R13" s="23"/>
      <c r="S13" s="23"/>
      <c r="T13" s="23"/>
      <c r="V13" s="23"/>
      <c r="W13" s="23"/>
      <c r="X13" s="23"/>
      <c r="Y13" s="23"/>
      <c r="AA13" s="23"/>
      <c r="AB13" s="23"/>
      <c r="AC13" s="23"/>
      <c r="AD13" s="23"/>
    </row>
    <row r="14" spans="2:30" x14ac:dyDescent="0.3">
      <c r="B14" s="23"/>
      <c r="C14" s="23"/>
      <c r="D14" s="23"/>
      <c r="E14" s="23"/>
      <c r="G14" s="23"/>
      <c r="H14" s="23"/>
      <c r="I14" s="23"/>
      <c r="J14" s="23"/>
      <c r="L14" s="23"/>
      <c r="M14" s="23"/>
      <c r="N14" s="23"/>
      <c r="O14" s="23"/>
      <c r="Q14" s="23"/>
      <c r="R14" s="23"/>
      <c r="S14" s="23"/>
      <c r="T14" s="23"/>
      <c r="V14" s="23"/>
      <c r="W14" s="23"/>
      <c r="X14" s="23"/>
      <c r="Y14" s="23"/>
      <c r="AA14" s="23"/>
      <c r="AB14" s="23"/>
      <c r="AC14" s="23"/>
      <c r="AD14" s="23"/>
    </row>
    <row r="15" spans="2:30" x14ac:dyDescent="0.3">
      <c r="B15" s="23"/>
      <c r="C15" s="23"/>
      <c r="D15" s="23"/>
      <c r="E15" s="23"/>
      <c r="G15" s="23"/>
      <c r="H15" s="23"/>
      <c r="I15" s="23"/>
      <c r="J15" s="23"/>
      <c r="L15" s="23"/>
      <c r="M15" s="23"/>
      <c r="N15" s="23"/>
      <c r="O15" s="23"/>
      <c r="Q15" s="23"/>
      <c r="R15" s="23"/>
      <c r="S15" s="23"/>
      <c r="T15" s="23"/>
      <c r="V15" s="23"/>
      <c r="W15" s="23"/>
      <c r="X15" s="23"/>
      <c r="Y15" s="23"/>
      <c r="AA15" s="23"/>
      <c r="AB15" s="23"/>
      <c r="AC15" s="23"/>
      <c r="AD15" s="23"/>
    </row>
    <row r="16" spans="2:30" ht="15" x14ac:dyDescent="0.35">
      <c r="P16" s="17"/>
      <c r="AA16" s="6"/>
    </row>
    <row r="17" spans="2:30" x14ac:dyDescent="0.3">
      <c r="B17" s="23" t="s">
        <v>38</v>
      </c>
      <c r="C17" s="23"/>
      <c r="D17" s="23"/>
      <c r="E17" s="23"/>
      <c r="L17" s="23" t="s">
        <v>37</v>
      </c>
      <c r="M17" s="23"/>
      <c r="N17" s="23"/>
      <c r="O17" s="23"/>
      <c r="Q17" s="23" t="s">
        <v>27</v>
      </c>
      <c r="R17" s="23"/>
      <c r="S17" s="23"/>
      <c r="T17" s="23"/>
      <c r="V17" s="23" t="s">
        <v>28</v>
      </c>
      <c r="W17" s="23"/>
      <c r="X17" s="23"/>
      <c r="Y17" s="23"/>
      <c r="AA17" s="23" t="s">
        <v>29</v>
      </c>
      <c r="AB17" s="23"/>
      <c r="AC17" s="23"/>
      <c r="AD17" s="23"/>
    </row>
    <row r="18" spans="2:30" ht="15" x14ac:dyDescent="0.35">
      <c r="B18" s="23"/>
      <c r="C18" s="23"/>
      <c r="D18" s="23"/>
      <c r="E18" s="23"/>
      <c r="G18" s="6"/>
      <c r="L18" s="23"/>
      <c r="M18" s="23"/>
      <c r="N18" s="23"/>
      <c r="O18" s="23"/>
      <c r="Q18" s="23"/>
      <c r="R18" s="23"/>
      <c r="S18" s="23"/>
      <c r="T18" s="23"/>
      <c r="V18" s="23"/>
      <c r="W18" s="23"/>
      <c r="X18" s="23"/>
      <c r="Y18" s="23"/>
      <c r="AA18" s="23"/>
      <c r="AB18" s="23"/>
      <c r="AC18" s="23"/>
      <c r="AD18" s="23"/>
    </row>
    <row r="19" spans="2:30" ht="15" x14ac:dyDescent="0.35">
      <c r="B19" s="23"/>
      <c r="C19" s="23"/>
      <c r="D19" s="23"/>
      <c r="E19" s="23"/>
      <c r="L19" s="23"/>
      <c r="M19" s="23"/>
      <c r="N19" s="23"/>
      <c r="O19" s="23"/>
      <c r="P19" s="17"/>
      <c r="Q19" s="23"/>
      <c r="R19" s="23"/>
      <c r="S19" s="23"/>
      <c r="T19" s="23"/>
      <c r="V19" s="23"/>
      <c r="W19" s="23"/>
      <c r="X19" s="23"/>
      <c r="Y19" s="23"/>
      <c r="AA19" s="23"/>
      <c r="AB19" s="23"/>
      <c r="AC19" s="23"/>
      <c r="AD19" s="23"/>
    </row>
    <row r="20" spans="2:30" ht="15" x14ac:dyDescent="0.35">
      <c r="B20" s="23"/>
      <c r="C20" s="23"/>
      <c r="D20" s="23"/>
      <c r="E20" s="23"/>
      <c r="G20" s="6"/>
      <c r="L20" s="23"/>
      <c r="M20" s="23"/>
      <c r="N20" s="23"/>
      <c r="O20" s="23"/>
      <c r="Q20" s="23"/>
      <c r="R20" s="23"/>
      <c r="S20" s="23"/>
      <c r="T20" s="23"/>
      <c r="V20" s="23"/>
      <c r="W20" s="23"/>
      <c r="X20" s="23"/>
      <c r="Y20" s="23"/>
      <c r="AA20" s="23"/>
      <c r="AB20" s="23"/>
      <c r="AC20" s="23"/>
      <c r="AD20" s="23"/>
    </row>
    <row r="21" spans="2:30" ht="15" x14ac:dyDescent="0.35">
      <c r="B21" s="23"/>
      <c r="C21" s="23"/>
      <c r="D21" s="23"/>
      <c r="E21" s="23"/>
      <c r="H21" s="15"/>
      <c r="L21" s="23"/>
      <c r="M21" s="23"/>
      <c r="N21" s="23"/>
      <c r="O21" s="23"/>
      <c r="Q21" s="23"/>
      <c r="R21" s="23"/>
      <c r="S21" s="23"/>
      <c r="T21" s="23"/>
      <c r="U21" s="6"/>
      <c r="V21" s="23"/>
      <c r="W21" s="23"/>
      <c r="X21" s="23"/>
      <c r="Y21" s="23"/>
      <c r="AA21" s="23"/>
      <c r="AB21" s="23"/>
      <c r="AC21" s="23"/>
      <c r="AD21" s="23"/>
    </row>
    <row r="22" spans="2:30" x14ac:dyDescent="0.3">
      <c r="B22" s="23"/>
      <c r="C22" s="23"/>
      <c r="D22" s="23"/>
      <c r="E22" s="23"/>
      <c r="L22" s="23"/>
      <c r="M22" s="23"/>
      <c r="N22" s="23"/>
      <c r="O22" s="23"/>
      <c r="Q22" s="23"/>
      <c r="R22" s="23"/>
      <c r="S22" s="23"/>
      <c r="T22" s="23"/>
      <c r="V22" s="23"/>
      <c r="W22" s="23"/>
      <c r="X22" s="23"/>
      <c r="Y22" s="23"/>
      <c r="AA22" s="23"/>
      <c r="AB22" s="23"/>
      <c r="AC22" s="23"/>
      <c r="AD22" s="23"/>
    </row>
    <row r="23" spans="2:30" x14ac:dyDescent="0.3">
      <c r="B23" s="23"/>
      <c r="C23" s="23"/>
      <c r="D23" s="23"/>
      <c r="E23" s="23"/>
      <c r="L23" s="23"/>
      <c r="M23" s="23"/>
      <c r="N23" s="23"/>
      <c r="O23" s="23"/>
      <c r="Q23" s="23"/>
      <c r="R23" s="23"/>
      <c r="S23" s="23"/>
      <c r="T23" s="23"/>
      <c r="V23" s="23"/>
      <c r="W23" s="23"/>
      <c r="X23" s="23"/>
      <c r="Y23" s="23"/>
      <c r="AA23" s="23"/>
      <c r="AB23" s="23"/>
      <c r="AC23" s="23"/>
      <c r="AD23" s="23"/>
    </row>
    <row r="24" spans="2:30" ht="15" x14ac:dyDescent="0.35">
      <c r="B24" s="23"/>
      <c r="C24" s="23"/>
      <c r="D24" s="23"/>
      <c r="E24" s="23"/>
      <c r="L24" s="23"/>
      <c r="M24" s="23"/>
      <c r="N24" s="23"/>
      <c r="O24" s="23"/>
      <c r="Q24" s="23"/>
      <c r="R24" s="23"/>
      <c r="S24" s="23"/>
      <c r="T24" s="23"/>
      <c r="V24" s="23"/>
      <c r="W24" s="23"/>
      <c r="X24" s="23"/>
      <c r="Y24" s="23"/>
      <c r="Z24" s="6"/>
      <c r="AA24" s="23"/>
      <c r="AB24" s="23"/>
      <c r="AC24" s="23"/>
      <c r="AD24" s="23"/>
    </row>
    <row r="25" spans="2:30" x14ac:dyDescent="0.3">
      <c r="B25" s="23"/>
      <c r="C25" s="23"/>
      <c r="D25" s="23"/>
      <c r="E25" s="23"/>
      <c r="L25" s="23"/>
      <c r="M25" s="23"/>
      <c r="N25" s="23"/>
      <c r="O25" s="23"/>
      <c r="Q25" s="23"/>
      <c r="R25" s="23"/>
      <c r="S25" s="23"/>
      <c r="T25" s="23"/>
      <c r="V25" s="23"/>
      <c r="W25" s="23"/>
      <c r="X25" s="23"/>
      <c r="Y25" s="23"/>
      <c r="AA25" s="23"/>
      <c r="AB25" s="23"/>
      <c r="AC25" s="23"/>
      <c r="AD25" s="23"/>
    </row>
    <row r="26" spans="2:30" x14ac:dyDescent="0.3">
      <c r="B26" s="23"/>
      <c r="C26" s="23"/>
      <c r="D26" s="23"/>
      <c r="E26" s="23"/>
      <c r="L26" s="23"/>
      <c r="M26" s="23"/>
      <c r="N26" s="23"/>
      <c r="O26" s="23"/>
      <c r="Q26" s="23"/>
      <c r="R26" s="23"/>
      <c r="S26" s="23"/>
      <c r="T26" s="23"/>
      <c r="V26" s="23"/>
      <c r="W26" s="23"/>
      <c r="X26" s="23"/>
      <c r="Y26" s="23"/>
      <c r="AA26" s="23"/>
      <c r="AB26" s="23"/>
      <c r="AC26" s="23"/>
      <c r="AD26" s="23"/>
    </row>
    <row r="27" spans="2:30" x14ac:dyDescent="0.3">
      <c r="B27" s="23"/>
      <c r="C27" s="23"/>
      <c r="D27" s="23"/>
      <c r="E27" s="23"/>
      <c r="L27" s="23"/>
      <c r="M27" s="23"/>
      <c r="N27" s="23"/>
      <c r="O27" s="23"/>
      <c r="Q27" s="23"/>
      <c r="R27" s="23"/>
      <c r="S27" s="23"/>
      <c r="T27" s="23"/>
      <c r="V27" s="23"/>
      <c r="W27" s="23"/>
      <c r="X27" s="23"/>
      <c r="Y27" s="23"/>
      <c r="AA27" s="23"/>
      <c r="AB27" s="23"/>
      <c r="AC27" s="23"/>
      <c r="AD27" s="23"/>
    </row>
    <row r="28" spans="2:30" x14ac:dyDescent="0.3">
      <c r="B28" s="23"/>
      <c r="C28" s="23"/>
      <c r="D28" s="23"/>
      <c r="E28" s="23"/>
      <c r="L28" s="23"/>
      <c r="M28" s="23"/>
      <c r="N28" s="23"/>
      <c r="O28" s="23"/>
      <c r="Q28" s="23"/>
      <c r="R28" s="23"/>
      <c r="S28" s="23"/>
      <c r="T28" s="23"/>
      <c r="V28" s="23"/>
      <c r="W28" s="23"/>
      <c r="X28" s="23"/>
      <c r="Y28" s="23"/>
      <c r="AA28" s="23"/>
      <c r="AB28" s="23"/>
      <c r="AC28" s="23"/>
      <c r="AD28" s="23"/>
    </row>
    <row r="30" spans="2:30" x14ac:dyDescent="0.3">
      <c r="Q30" s="23" t="s">
        <v>30</v>
      </c>
      <c r="R30" s="23"/>
      <c r="S30" s="23"/>
      <c r="T30" s="23"/>
      <c r="V30" s="23" t="s">
        <v>31</v>
      </c>
      <c r="W30" s="23"/>
      <c r="X30" s="23"/>
      <c r="Y30" s="23"/>
      <c r="AA30" s="23" t="s">
        <v>32</v>
      </c>
      <c r="AB30" s="23"/>
      <c r="AC30" s="23"/>
      <c r="AD30" s="23"/>
    </row>
    <row r="31" spans="2:30" x14ac:dyDescent="0.3">
      <c r="Q31" s="23"/>
      <c r="R31" s="23"/>
      <c r="S31" s="23"/>
      <c r="T31" s="23"/>
      <c r="V31" s="23"/>
      <c r="W31" s="23"/>
      <c r="X31" s="23"/>
      <c r="Y31" s="23"/>
      <c r="AA31" s="23"/>
      <c r="AB31" s="23"/>
      <c r="AC31" s="23"/>
      <c r="AD31" s="23"/>
    </row>
    <row r="32" spans="2:30" x14ac:dyDescent="0.3">
      <c r="Q32" s="23"/>
      <c r="R32" s="23"/>
      <c r="S32" s="23"/>
      <c r="T32" s="23"/>
      <c r="V32" s="23"/>
      <c r="W32" s="23"/>
      <c r="X32" s="23"/>
      <c r="Y32" s="23"/>
      <c r="AA32" s="23"/>
      <c r="AB32" s="23"/>
      <c r="AC32" s="23"/>
      <c r="AD32" s="23"/>
    </row>
    <row r="33" spans="16:30" x14ac:dyDescent="0.3">
      <c r="Q33" s="23"/>
      <c r="R33" s="23"/>
      <c r="S33" s="23"/>
      <c r="T33" s="23"/>
      <c r="V33" s="23"/>
      <c r="W33" s="23"/>
      <c r="X33" s="23"/>
      <c r="Y33" s="23"/>
      <c r="AA33" s="23"/>
      <c r="AB33" s="23"/>
      <c r="AC33" s="23"/>
      <c r="AD33" s="23"/>
    </row>
    <row r="34" spans="16:30" ht="15" x14ac:dyDescent="0.35">
      <c r="P34" s="17"/>
      <c r="Q34" s="23"/>
      <c r="R34" s="23"/>
      <c r="S34" s="23"/>
      <c r="T34" s="23"/>
      <c r="V34" s="23"/>
      <c r="W34" s="23"/>
      <c r="X34" s="23"/>
      <c r="Y34" s="23"/>
      <c r="AA34" s="23"/>
      <c r="AB34" s="23"/>
      <c r="AC34" s="23"/>
      <c r="AD34" s="23"/>
    </row>
    <row r="35" spans="16:30" x14ac:dyDescent="0.3">
      <c r="Q35" s="23"/>
      <c r="R35" s="23"/>
      <c r="S35" s="23"/>
      <c r="T35" s="23"/>
      <c r="V35" s="23"/>
      <c r="W35" s="23"/>
      <c r="X35" s="23"/>
      <c r="Y35" s="23"/>
      <c r="AA35" s="23"/>
      <c r="AB35" s="23"/>
      <c r="AC35" s="23"/>
      <c r="AD35" s="23"/>
    </row>
    <row r="36" spans="16:30" x14ac:dyDescent="0.3">
      <c r="Q36" s="23"/>
      <c r="R36" s="23"/>
      <c r="S36" s="23"/>
      <c r="T36" s="23"/>
      <c r="V36" s="23"/>
      <c r="W36" s="23"/>
      <c r="X36" s="23"/>
      <c r="Y36" s="23"/>
      <c r="AA36" s="23"/>
      <c r="AB36" s="23"/>
      <c r="AC36" s="23"/>
      <c r="AD36" s="23"/>
    </row>
    <row r="37" spans="16:30" x14ac:dyDescent="0.3">
      <c r="Q37" s="23"/>
      <c r="R37" s="23"/>
      <c r="S37" s="23"/>
      <c r="T37" s="23"/>
      <c r="V37" s="23"/>
      <c r="W37" s="23"/>
      <c r="X37" s="23"/>
      <c r="Y37" s="23"/>
      <c r="AA37" s="23"/>
      <c r="AB37" s="23"/>
      <c r="AC37" s="23"/>
      <c r="AD37" s="23"/>
    </row>
    <row r="38" spans="16:30" x14ac:dyDescent="0.3">
      <c r="Q38" s="23"/>
      <c r="R38" s="23"/>
      <c r="S38" s="23"/>
      <c r="T38" s="23"/>
      <c r="V38" s="23"/>
      <c r="W38" s="23"/>
      <c r="X38" s="23"/>
      <c r="Y38" s="23"/>
      <c r="AA38" s="23"/>
      <c r="AB38" s="23"/>
      <c r="AC38" s="23"/>
      <c r="AD38" s="23"/>
    </row>
    <row r="39" spans="16:30" x14ac:dyDescent="0.3">
      <c r="Q39" s="23"/>
      <c r="R39" s="23"/>
      <c r="S39" s="23"/>
      <c r="T39" s="23"/>
      <c r="V39" s="23"/>
      <c r="W39" s="23"/>
      <c r="X39" s="23"/>
      <c r="Y39" s="23"/>
      <c r="AA39" s="23"/>
      <c r="AB39" s="23"/>
      <c r="AC39" s="23"/>
      <c r="AD39" s="23"/>
    </row>
    <row r="40" spans="16:30" x14ac:dyDescent="0.3">
      <c r="Q40" s="23"/>
      <c r="R40" s="23"/>
      <c r="S40" s="23"/>
      <c r="T40" s="23"/>
      <c r="V40" s="23"/>
      <c r="W40" s="23"/>
      <c r="X40" s="23"/>
      <c r="Y40" s="23"/>
      <c r="AA40" s="23"/>
      <c r="AB40" s="23"/>
      <c r="AC40" s="23"/>
      <c r="AD40" s="23"/>
    </row>
    <row r="41" spans="16:30" x14ac:dyDescent="0.3">
      <c r="Q41" s="23"/>
      <c r="R41" s="23"/>
      <c r="S41" s="23"/>
      <c r="T41" s="23"/>
      <c r="V41" s="23"/>
      <c r="W41" s="23"/>
      <c r="X41" s="23"/>
      <c r="Y41" s="23"/>
      <c r="AA41" s="23"/>
      <c r="AB41" s="23"/>
      <c r="AC41" s="23"/>
      <c r="AD41" s="23"/>
    </row>
    <row r="43" spans="16:30" x14ac:dyDescent="0.3">
      <c r="V43" s="23" t="s">
        <v>33</v>
      </c>
      <c r="W43" s="23"/>
      <c r="X43" s="23"/>
      <c r="Y43" s="23"/>
    </row>
    <row r="44" spans="16:30" x14ac:dyDescent="0.3">
      <c r="V44" s="23"/>
      <c r="W44" s="23"/>
      <c r="X44" s="23"/>
      <c r="Y44" s="23"/>
    </row>
    <row r="45" spans="16:30" x14ac:dyDescent="0.3">
      <c r="V45" s="23"/>
      <c r="W45" s="23"/>
      <c r="X45" s="23"/>
      <c r="Y45" s="23"/>
    </row>
    <row r="46" spans="16:30" x14ac:dyDescent="0.3">
      <c r="V46" s="23"/>
      <c r="W46" s="23"/>
      <c r="X46" s="23"/>
      <c r="Y46" s="23"/>
    </row>
    <row r="47" spans="16:30" x14ac:dyDescent="0.3">
      <c r="V47" s="23"/>
      <c r="W47" s="23"/>
      <c r="X47" s="23"/>
      <c r="Y47" s="23"/>
    </row>
    <row r="48" spans="16:30" ht="15" x14ac:dyDescent="0.35">
      <c r="V48" s="23"/>
      <c r="W48" s="23"/>
      <c r="X48" s="23"/>
      <c r="Y48" s="23"/>
      <c r="AB48" s="6"/>
    </row>
    <row r="49" spans="19:25" ht="15" x14ac:dyDescent="0.35">
      <c r="S49" s="6"/>
      <c r="V49" s="23"/>
      <c r="W49" s="23"/>
      <c r="X49" s="23"/>
      <c r="Y49" s="23"/>
    </row>
    <row r="50" spans="19:25" x14ac:dyDescent="0.3">
      <c r="V50" s="23"/>
      <c r="W50" s="23"/>
      <c r="X50" s="23"/>
      <c r="Y50" s="23"/>
    </row>
    <row r="51" spans="19:25" x14ac:dyDescent="0.3">
      <c r="V51" s="23"/>
      <c r="W51" s="23"/>
      <c r="X51" s="23"/>
      <c r="Y51" s="23"/>
    </row>
    <row r="52" spans="19:25" x14ac:dyDescent="0.3">
      <c r="V52" s="23"/>
      <c r="W52" s="23"/>
      <c r="X52" s="23"/>
      <c r="Y52" s="23"/>
    </row>
    <row r="53" spans="19:25" x14ac:dyDescent="0.3">
      <c r="V53" s="23"/>
      <c r="W53" s="23"/>
      <c r="X53" s="23"/>
      <c r="Y53" s="23"/>
    </row>
    <row r="54" spans="19:25" x14ac:dyDescent="0.3">
      <c r="V54" s="23"/>
      <c r="W54" s="23"/>
      <c r="X54" s="23"/>
      <c r="Y54" s="23"/>
    </row>
  </sheetData>
  <sheetProtection algorithmName="SHA-512" hashValue="46UICkWOXfKPpi6CyZhfY5Uh3thIFWrlslCAOI+MfezJPXh3BHh1BB6rM8D/3R6HNOgQP0j+tleI+0kBWmQRQw==" saltValue="8C0t8gEWaXuivgGUcXbDBw==" spinCount="100000" sheet="1" objects="1" scenarios="1"/>
  <mergeCells count="30">
    <mergeCell ref="V43:Y43"/>
    <mergeCell ref="V44:Y54"/>
    <mergeCell ref="Q30:T30"/>
    <mergeCell ref="V30:Y30"/>
    <mergeCell ref="AA30:AD30"/>
    <mergeCell ref="Q31:T41"/>
    <mergeCell ref="V31:Y41"/>
    <mergeCell ref="AA31:AD41"/>
    <mergeCell ref="Q17:T17"/>
    <mergeCell ref="V17:Y17"/>
    <mergeCell ref="AA17:AD17"/>
    <mergeCell ref="Q18:T28"/>
    <mergeCell ref="V18:Y28"/>
    <mergeCell ref="AA18:AD28"/>
    <mergeCell ref="Q4:T4"/>
    <mergeCell ref="V4:Y4"/>
    <mergeCell ref="AA4:AD4"/>
    <mergeCell ref="Q5:T15"/>
    <mergeCell ref="V5:Y15"/>
    <mergeCell ref="AA5:AD15"/>
    <mergeCell ref="B4:E4"/>
    <mergeCell ref="G4:J4"/>
    <mergeCell ref="L4:O4"/>
    <mergeCell ref="B17:E17"/>
    <mergeCell ref="B18:E28"/>
    <mergeCell ref="L17:O17"/>
    <mergeCell ref="L18:O28"/>
    <mergeCell ref="B5:E15"/>
    <mergeCell ref="G5:J15"/>
    <mergeCell ref="L5:O15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B2:AR36"/>
  <sheetViews>
    <sheetView showGridLines="0" workbookViewId="0">
      <pane ySplit="13" topLeftCell="A14" activePane="bottomLeft" state="frozen"/>
      <selection pane="bottomLeft" activeCell="V22" sqref="V22"/>
    </sheetView>
  </sheetViews>
  <sheetFormatPr defaultRowHeight="14.4" x14ac:dyDescent="0.3"/>
  <cols>
    <col min="1" max="1" width="7.21875" customWidth="1"/>
    <col min="2" max="2" width="3.44140625" customWidth="1"/>
    <col min="3" max="3" width="2.77734375" customWidth="1"/>
    <col min="4" max="4" width="1.5546875" style="7" customWidth="1"/>
    <col min="5" max="5" width="8.88671875" style="7"/>
    <col min="6" max="6" width="2.33203125" style="7" customWidth="1"/>
    <col min="7" max="7" width="8.88671875" style="7"/>
    <col min="8" max="8" width="2.33203125" style="7" customWidth="1"/>
    <col min="9" max="9" width="8.88671875" style="7"/>
    <col min="10" max="10" width="2.33203125" style="7" customWidth="1"/>
    <col min="11" max="11" width="8.88671875" style="7" customWidth="1"/>
    <col min="12" max="12" width="2.33203125" style="7" customWidth="1"/>
    <col min="13" max="13" width="10" style="7" customWidth="1"/>
    <col min="14" max="14" width="2.33203125" style="7" customWidth="1"/>
    <col min="15" max="15" width="8.88671875" style="7"/>
    <col min="16" max="16" width="2.33203125" style="7" customWidth="1"/>
    <col min="17" max="17" width="10.33203125" style="7" bestFit="1" customWidth="1"/>
    <col min="18" max="20" width="4.5546875" style="7" customWidth="1"/>
    <col min="21" max="32" width="4.5546875" customWidth="1"/>
    <col min="33" max="33" width="5.44140625" hidden="1" customWidth="1"/>
    <col min="34" max="35" width="10" hidden="1" customWidth="1"/>
    <col min="36" max="37" width="7.77734375" hidden="1" customWidth="1"/>
    <col min="38" max="38" width="1.21875" hidden="1" customWidth="1"/>
    <col min="39" max="39" width="9.6640625" hidden="1" customWidth="1"/>
    <col min="40" max="40" width="1.21875" hidden="1" customWidth="1"/>
    <col min="41" max="41" width="10" hidden="1" customWidth="1"/>
    <col min="42" max="42" width="1.21875" hidden="1" customWidth="1"/>
    <col min="43" max="43" width="7.44140625" hidden="1" customWidth="1"/>
    <col min="44" max="44" width="4" hidden="1" customWidth="1"/>
  </cols>
  <sheetData>
    <row r="2" spans="4:44" ht="12" customHeight="1" x14ac:dyDescent="0.3">
      <c r="D2" s="8"/>
      <c r="E2" s="8"/>
      <c r="F2" s="8"/>
      <c r="G2" s="10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33"/>
      <c r="T2" s="33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</row>
    <row r="3" spans="4:44" x14ac:dyDescent="0.3">
      <c r="D3" s="8"/>
      <c r="E3" s="10"/>
      <c r="F3" s="8"/>
      <c r="G3" s="34" t="s">
        <v>49</v>
      </c>
      <c r="H3" s="35"/>
      <c r="I3" s="34" t="s">
        <v>51</v>
      </c>
      <c r="J3" s="35"/>
      <c r="K3" s="34" t="s">
        <v>52</v>
      </c>
      <c r="L3" s="35"/>
      <c r="M3" s="34" t="s">
        <v>23</v>
      </c>
      <c r="N3" s="35"/>
      <c r="O3" s="34" t="s">
        <v>50</v>
      </c>
      <c r="P3" s="35"/>
      <c r="Q3" s="34" t="s">
        <v>53</v>
      </c>
      <c r="R3" s="8"/>
      <c r="S3" s="33"/>
      <c r="T3" s="33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G3" s="27"/>
      <c r="AH3" s="27"/>
      <c r="AI3" s="27"/>
      <c r="AJ3" s="27"/>
      <c r="AK3" s="27"/>
      <c r="AM3" t="s">
        <v>18</v>
      </c>
      <c r="AO3" t="s">
        <v>19</v>
      </c>
      <c r="AQ3" t="s">
        <v>19</v>
      </c>
    </row>
    <row r="4" spans="4:44" ht="12" customHeight="1" x14ac:dyDescent="0.3">
      <c r="D4" s="8"/>
      <c r="E4" s="8"/>
      <c r="F4" s="8"/>
      <c r="G4" s="10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33"/>
      <c r="T4" s="33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G4" s="27"/>
      <c r="AH4" s="32" t="s">
        <v>18</v>
      </c>
      <c r="AI4" s="28"/>
      <c r="AJ4" s="28"/>
      <c r="AK4" s="28"/>
      <c r="AM4" t="s">
        <v>21</v>
      </c>
      <c r="AO4" t="s">
        <v>21</v>
      </c>
      <c r="AQ4" t="s">
        <v>22</v>
      </c>
    </row>
    <row r="5" spans="4:44" x14ac:dyDescent="0.3">
      <c r="D5" s="8"/>
      <c r="E5" s="10" t="s">
        <v>16</v>
      </c>
      <c r="F5" s="8"/>
      <c r="G5" s="34" t="str">
        <f>Konfigurátor!$D$15</f>
        <v>ArciTech</v>
      </c>
      <c r="H5" s="11"/>
      <c r="I5" s="36">
        <f>Konfigurátor!$D$17</f>
        <v>500</v>
      </c>
      <c r="J5" s="11"/>
      <c r="K5" s="36" t="str">
        <f>Konfigurátor!D19</f>
        <v>94/218</v>
      </c>
      <c r="L5" s="11"/>
      <c r="M5" s="34" t="str">
        <f>Konfigurátor!D21</f>
        <v>DesignSide</v>
      </c>
      <c r="N5" s="11"/>
      <c r="O5" s="34" t="str">
        <f>Konfigurátor!D23</f>
        <v>Z0005</v>
      </c>
      <c r="P5" s="11"/>
      <c r="Q5" s="34">
        <f>Konfigurátor!D25</f>
        <v>2</v>
      </c>
      <c r="R5" s="8"/>
      <c r="S5" s="33"/>
      <c r="T5" s="33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G5" s="27"/>
      <c r="AH5" s="27" t="s">
        <v>3</v>
      </c>
      <c r="AI5" s="27" t="s">
        <v>4</v>
      </c>
      <c r="AJ5" s="27" t="s">
        <v>5</v>
      </c>
      <c r="AK5" s="27" t="s">
        <v>6</v>
      </c>
      <c r="AM5" s="20">
        <v>46</v>
      </c>
      <c r="AN5" s="20"/>
      <c r="AO5" s="20">
        <v>21</v>
      </c>
      <c r="AP5" s="20"/>
      <c r="AQ5" s="20">
        <v>15</v>
      </c>
      <c r="AR5" s="2"/>
    </row>
    <row r="6" spans="4:44" ht="12" customHeight="1" x14ac:dyDescent="0.3">
      <c r="D6" s="8"/>
      <c r="E6" s="8"/>
      <c r="F6" s="8"/>
      <c r="G6" s="10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33"/>
      <c r="T6" s="33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G6" s="29" t="s">
        <v>1</v>
      </c>
      <c r="AH6" s="30">
        <v>89</v>
      </c>
      <c r="AI6" s="30">
        <v>121</v>
      </c>
      <c r="AJ6" s="30">
        <v>89</v>
      </c>
      <c r="AK6" s="30">
        <v>121</v>
      </c>
      <c r="AL6" s="20"/>
      <c r="AN6" s="20"/>
      <c r="AP6" s="20"/>
      <c r="AR6" s="2"/>
    </row>
    <row r="7" spans="4:44" x14ac:dyDescent="0.3">
      <c r="D7" s="8"/>
      <c r="E7" s="10"/>
      <c r="F7" s="8"/>
      <c r="G7" s="10" t="s">
        <v>48</v>
      </c>
      <c r="H7" s="11"/>
      <c r="I7" s="34">
        <f>IF(G5=$AM$3,I5-$AM$5,IF(G5=$AO$3,I5-$AO$7,IF(G5=0,0)))</f>
        <v>454</v>
      </c>
      <c r="J7" s="11"/>
      <c r="K7" s="34">
        <f>AO11</f>
        <v>121</v>
      </c>
      <c r="L7" s="11"/>
      <c r="M7" s="10"/>
      <c r="N7" s="11"/>
      <c r="O7" s="10"/>
      <c r="P7" s="10"/>
      <c r="Q7" s="10"/>
      <c r="R7" s="8"/>
      <c r="S7" s="33"/>
      <c r="T7" s="33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H7">
        <f>IF(K5=$AH$5,$AH$6,IF(K5=$AI$5,$AI$6,IF(K5=$AJ$5,$AJ$6,IF(K5=$AK$5,$AK$6))))</f>
        <v>121</v>
      </c>
      <c r="AI7" t="b">
        <f>IF(K9=$AH$5,$AH$6,IF(K9=$AI$5,$AI$6,IF(K9=$AJ$5,$AJ$6,IF(K9=$AK$5,$AK$6))))</f>
        <v>0</v>
      </c>
      <c r="AJ7" s="27"/>
      <c r="AK7" s="27"/>
      <c r="AL7" s="20"/>
      <c r="AM7" s="4"/>
      <c r="AN7" s="3" t="s">
        <v>56</v>
      </c>
      <c r="AO7" s="20">
        <f>IF(M5=AO4,AO5,IF(M5=AQ4,AQ5))</f>
        <v>21</v>
      </c>
      <c r="AP7" s="20"/>
      <c r="AR7" s="2"/>
    </row>
    <row r="8" spans="4:44" ht="12" customHeight="1" x14ac:dyDescent="0.3">
      <c r="D8" s="8"/>
      <c r="E8" s="10"/>
      <c r="F8" s="8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8"/>
      <c r="S8" s="33"/>
      <c r="T8" s="33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G8" s="27"/>
      <c r="AH8" s="29" t="s">
        <v>19</v>
      </c>
      <c r="AI8" s="31" t="s">
        <v>21</v>
      </c>
      <c r="AJ8" s="27"/>
      <c r="AK8" s="27"/>
      <c r="AM8" s="4"/>
      <c r="AR8" s="2"/>
    </row>
    <row r="9" spans="4:44" x14ac:dyDescent="0.3">
      <c r="D9" s="8"/>
      <c r="E9" s="10" t="s">
        <v>17</v>
      </c>
      <c r="F9" s="8"/>
      <c r="G9" s="34" t="str">
        <f>Konfigurátor!$H$15</f>
        <v>Atira</v>
      </c>
      <c r="H9" s="11"/>
      <c r="I9" s="36">
        <f>Konfigurátor!$H$17</f>
        <v>470</v>
      </c>
      <c r="J9" s="11"/>
      <c r="K9" s="36" t="str">
        <f>Konfigurátor!H19</f>
        <v>70/176</v>
      </c>
      <c r="L9" s="11"/>
      <c r="M9" s="34" t="str">
        <f>Konfigurátor!H21</f>
        <v>TopSide</v>
      </c>
      <c r="N9" s="11"/>
      <c r="O9" s="34" t="str">
        <f>Konfigurátor!H23</f>
        <v>Z0010</v>
      </c>
      <c r="P9" s="11"/>
      <c r="Q9" s="34">
        <f>Konfigurátor!H25</f>
        <v>4</v>
      </c>
      <c r="R9" s="8"/>
      <c r="S9" s="33"/>
      <c r="T9" s="33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G9" s="27"/>
      <c r="AH9" s="30" t="s">
        <v>7</v>
      </c>
      <c r="AI9" s="30" t="s">
        <v>8</v>
      </c>
      <c r="AJ9" s="27"/>
      <c r="AK9" s="27"/>
      <c r="AR9" s="2"/>
    </row>
    <row r="10" spans="4:44" ht="12" customHeight="1" x14ac:dyDescent="0.3">
      <c r="D10" s="8"/>
      <c r="E10" s="10"/>
      <c r="F10" s="8"/>
      <c r="G10" s="11"/>
      <c r="H10" s="11"/>
      <c r="I10" s="11"/>
      <c r="J10" s="11"/>
      <c r="K10" s="37"/>
      <c r="L10" s="11"/>
      <c r="M10" s="11"/>
      <c r="N10" s="11"/>
      <c r="O10" s="11"/>
      <c r="P10" s="11"/>
      <c r="Q10" s="11"/>
      <c r="R10" s="8"/>
      <c r="S10" s="33"/>
      <c r="T10" s="33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G10" s="29" t="s">
        <v>1</v>
      </c>
      <c r="AH10" s="30">
        <v>74.5</v>
      </c>
      <c r="AI10" s="30">
        <v>106.5</v>
      </c>
      <c r="AJ10" s="30"/>
      <c r="AK10" s="27"/>
      <c r="AR10" s="2"/>
    </row>
    <row r="11" spans="4:44" x14ac:dyDescent="0.3">
      <c r="D11" s="8"/>
      <c r="E11" s="10"/>
      <c r="F11" s="8"/>
      <c r="G11" s="10" t="s">
        <v>48</v>
      </c>
      <c r="H11" s="11"/>
      <c r="I11" s="34">
        <f>IF(G9=$AM$3,I9-$AM$5,IF(G9=$AO$3,I9-$AO$7,IF(G9=0,0)))</f>
        <v>449</v>
      </c>
      <c r="J11" s="11"/>
      <c r="K11" s="34">
        <f>AO12</f>
        <v>89</v>
      </c>
      <c r="L11" s="11"/>
      <c r="M11" s="10"/>
      <c r="N11" s="11"/>
      <c r="O11" s="10"/>
      <c r="P11" s="10"/>
      <c r="Q11" s="10"/>
      <c r="R11" s="8"/>
      <c r="S11" s="33"/>
      <c r="T11" s="33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H11" s="20" t="b">
        <f>IF($K5=$AH$9,$AH$10,IF($K5=$AI$9,$AI$10))</f>
        <v>0</v>
      </c>
      <c r="AI11" s="20">
        <f>IF($K9=$AH$9,$AH$10,IF($K9=$AI$9,$AI$10))</f>
        <v>106.5</v>
      </c>
      <c r="AJ11" s="27"/>
      <c r="AK11" s="27"/>
      <c r="AM11" t="s">
        <v>57</v>
      </c>
      <c r="AO11" s="20">
        <f>IF(G5=$AH$4,$AH$7,IF(G5=$AH$12,$AH$18,IF(G5=0,0)))</f>
        <v>121</v>
      </c>
      <c r="AR11" s="2"/>
    </row>
    <row r="12" spans="4:44" ht="12" customHeight="1" x14ac:dyDescent="0.3">
      <c r="D12" s="8"/>
      <c r="E12" s="8"/>
      <c r="F12" s="8"/>
      <c r="G12" s="10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33"/>
      <c r="T12" s="33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G12" s="27"/>
      <c r="AH12" s="29" t="s">
        <v>19</v>
      </c>
      <c r="AI12" s="29" t="s">
        <v>22</v>
      </c>
      <c r="AJ12" s="27"/>
      <c r="AK12" s="27"/>
      <c r="AM12" t="s">
        <v>58</v>
      </c>
      <c r="AO12" s="20">
        <f>IF(G9=$AH$4,$AI$7,IF(G9=$AH$12,$AI$18,IF(G9=0,0)))</f>
        <v>89</v>
      </c>
    </row>
    <row r="13" spans="4:44" x14ac:dyDescent="0.3">
      <c r="AG13" s="27"/>
      <c r="AH13" s="30" t="s">
        <v>7</v>
      </c>
      <c r="AI13" s="30" t="s">
        <v>8</v>
      </c>
      <c r="AJ13" s="27"/>
      <c r="AK13" s="27"/>
    </row>
    <row r="14" spans="4:44" x14ac:dyDescent="0.3">
      <c r="E14" s="38" t="s">
        <v>55</v>
      </c>
      <c r="O14" s="7" t="s">
        <v>59</v>
      </c>
      <c r="AG14" s="29" t="s">
        <v>1</v>
      </c>
      <c r="AH14" s="30">
        <v>57</v>
      </c>
      <c r="AI14" s="30">
        <v>89</v>
      </c>
      <c r="AJ14" s="27"/>
      <c r="AK14" s="27"/>
    </row>
    <row r="15" spans="4:44" ht="13.2" customHeight="1" x14ac:dyDescent="0.3">
      <c r="E15" s="39" t="s">
        <v>0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AH15" s="30" t="b">
        <f>IF(K5=$AH$13,$AH$14,IF(K5=$AI$13,$AI$14))</f>
        <v>0</v>
      </c>
      <c r="AI15" s="30">
        <f>IF(K9=$AH$13,$AH$14,IF(K9=$AI$13,$AI$14))</f>
        <v>89</v>
      </c>
    </row>
    <row r="16" spans="4:44" ht="6.6" customHeight="1" x14ac:dyDescent="0.3"/>
    <row r="17" spans="2:37" x14ac:dyDescent="0.3">
      <c r="C17" s="24" t="s">
        <v>1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2:37" x14ac:dyDescent="0.3">
      <c r="C18" s="24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AH18" s="20" t="b">
        <f>IF(M5=$AI$8,$AH$11,IF(M5=$AI$12,$AH$15))</f>
        <v>0</v>
      </c>
      <c r="AI18" s="20">
        <f>IF(M9=$AI$8,$AI$11,IF(M9=$AI$12,$AI$15))</f>
        <v>89</v>
      </c>
    </row>
    <row r="19" spans="2:37" x14ac:dyDescent="0.3">
      <c r="C19" s="24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AK19" s="1"/>
    </row>
    <row r="20" spans="2:37" x14ac:dyDescent="0.3">
      <c r="C20" s="24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AJ20" s="1"/>
      <c r="AK20" s="1"/>
    </row>
    <row r="21" spans="2:37" x14ac:dyDescent="0.3">
      <c r="C21" s="24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2:37" x14ac:dyDescent="0.3">
      <c r="C22" s="24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2:37" x14ac:dyDescent="0.3">
      <c r="C23" s="24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5" spans="2:37" x14ac:dyDescent="0.3">
      <c r="E25" s="38" t="s">
        <v>12</v>
      </c>
    </row>
    <row r="26" spans="2:37" ht="9" customHeight="1" x14ac:dyDescent="0.3"/>
    <row r="27" spans="2:37" x14ac:dyDescent="0.3">
      <c r="B27" s="3" t="s">
        <v>9</v>
      </c>
      <c r="E27" s="41">
        <v>14</v>
      </c>
      <c r="M27" s="7" t="s">
        <v>59</v>
      </c>
      <c r="Q27" s="42">
        <v>14</v>
      </c>
      <c r="S27" s="7" t="s">
        <v>9</v>
      </c>
    </row>
    <row r="28" spans="2:37" ht="13.2" customHeight="1" x14ac:dyDescent="0.3">
      <c r="E28" s="39" t="s">
        <v>0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2:37" ht="6.6" customHeight="1" x14ac:dyDescent="0.3"/>
    <row r="30" spans="2:37" x14ac:dyDescent="0.3">
      <c r="B30" s="25">
        <v>27</v>
      </c>
      <c r="C30" s="24" t="s">
        <v>1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S30" s="43">
        <v>27</v>
      </c>
    </row>
    <row r="31" spans="2:37" x14ac:dyDescent="0.3">
      <c r="B31" s="25"/>
      <c r="C31" s="24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S31" s="43"/>
    </row>
    <row r="32" spans="2:37" x14ac:dyDescent="0.3">
      <c r="C32" s="2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3:17" x14ac:dyDescent="0.3">
      <c r="C33" s="24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3:17" x14ac:dyDescent="0.3">
      <c r="C34" s="24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3:17" x14ac:dyDescent="0.3">
      <c r="C35" s="24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3:17" x14ac:dyDescent="0.3">
      <c r="C36" s="24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</sheetData>
  <sheetProtection algorithmName="SHA-512" hashValue="bzN03PgkIEyWng2Lr4hLMa2X0SPKUQsoPv+n4F2V/w5GSgZvhlcWXNcOtQZSAdNbF9KH1GOWZFdecxVO/IoxBw==" saltValue="nZqog0TFljw9zCZWzKvR3g==" spinCount="100000" sheet="1" objects="1" scenarios="1"/>
  <mergeCells count="8">
    <mergeCell ref="B30:B31"/>
    <mergeCell ref="S30:S31"/>
    <mergeCell ref="C30:C36"/>
    <mergeCell ref="E30:Q36"/>
    <mergeCell ref="E17:Q23"/>
    <mergeCell ref="E15:Q15"/>
    <mergeCell ref="C17:C23"/>
    <mergeCell ref="E28:Q28"/>
  </mergeCells>
  <pageMargins left="0.7" right="0.7" top="0.78740157499999996" bottom="0.78740157499999996" header="0.3" footer="0.3"/>
  <pageSetup paperSize="9" scale="8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35B096D5C01E4CA01144D71D2295BE" ma:contentTypeVersion="5" ma:contentTypeDescription="Vytvoří nový dokument" ma:contentTypeScope="" ma:versionID="3e636669f027928a0bc61b83ecd983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5030a4fb49af6ac1945304746faa32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51D96E-8874-473C-AAC4-BCDEDC979EA7}"/>
</file>

<file path=customXml/itemProps2.xml><?xml version="1.0" encoding="utf-8"?>
<ds:datastoreItem xmlns:ds="http://schemas.openxmlformats.org/officeDocument/2006/customXml" ds:itemID="{8C4E8D66-6286-4CFB-AFDF-373EC0D58FE9}"/>
</file>

<file path=customXml/itemProps3.xml><?xml version="1.0" encoding="utf-8"?>
<ds:datastoreItem xmlns:ds="http://schemas.openxmlformats.org/officeDocument/2006/customXml" ds:itemID="{A21622B6-E472-4CD4-83B6-69C5DB5A04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Konfigurátor</vt:lpstr>
      <vt:lpstr>dekory</vt:lpstr>
      <vt:lpstr>výroba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2017-07-25T06:54:55Z</cp:lastPrinted>
  <dcterms:created xsi:type="dcterms:W3CDTF">2017-07-20T10:39:11Z</dcterms:created>
  <dcterms:modified xsi:type="dcterms:W3CDTF">2017-07-25T07:06:33Z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0x0101005535B096D5C01E4CA01144D71D2295BE</vt:lpwstr>
  </property>
</Properties>
</file>